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codeName="{DD97A8EA-9A9A-E61F-A557-7D5A7D7259CE}"/>
  <workbookPr codeName="ThisWorkbook"/>
  <mc:AlternateContent xmlns:mc="http://schemas.openxmlformats.org/markup-compatibility/2006">
    <mc:Choice Requires="x15">
      <x15ac:absPath xmlns:x15ac="http://schemas.microsoft.com/office/spreadsheetml/2010/11/ac" url="C:\INP\AttendanceSheets\"/>
    </mc:Choice>
  </mc:AlternateContent>
  <xr:revisionPtr revIDLastSave="0" documentId="13_ncr:1_{3D759656-5C6F-49C7-9903-ABFCAA4D33F9}" xr6:coauthVersionLast="47" xr6:coauthVersionMax="47" xr10:uidLastSave="{00000000-0000-0000-0000-000000000000}"/>
  <bookViews>
    <workbookView xWindow="-110" yWindow="-110" windowWidth="19420" windowHeight="11500" xr2:uid="{00000000-000D-0000-FFFF-FFFF00000000}"/>
  </bookViews>
  <sheets>
    <sheet name="Attendance Sheet" sheetId="1" r:id="rId1"/>
    <sheet name="Instructions" sheetId="4" r:id="rId2"/>
    <sheet name="At End Of Internship" sheetId="3" r:id="rId3"/>
    <sheet name="Sheet2" sheetId="2" state="hidden" r:id="rId4"/>
  </sheets>
  <definedNames>
    <definedName name="_xlnm.Print_Area" localSheetId="2">'At End Of Internship'!$A$1:$J$31</definedName>
    <definedName name="_xlnm.Print_Area" localSheetId="0">'Attendance Sheet'!$A$1:$L$58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8" i="1" l="1"/>
  <c r="I9" i="1" l="1"/>
  <c r="F13" i="1"/>
  <c r="F41" i="1"/>
  <c r="E46" i="1" l="1"/>
  <c r="F20" i="1" l="1"/>
  <c r="F21" i="1"/>
  <c r="F27" i="1"/>
  <c r="F28" i="1"/>
  <c r="F34" i="1"/>
  <c r="F35" i="1"/>
  <c r="F42" i="1"/>
  <c r="F29" i="1"/>
  <c r="F19" i="1" l="1"/>
  <c r="F12" i="1"/>
  <c r="F33" i="1"/>
  <c r="F25" i="1"/>
  <c r="F17" i="1"/>
  <c r="F18" i="1"/>
  <c r="F24" i="1"/>
  <c r="F16" i="1"/>
  <c r="F40" i="1"/>
  <c r="F39" i="1"/>
  <c r="F31" i="1"/>
  <c r="F23" i="1"/>
  <c r="F15" i="1"/>
  <c r="F26" i="1"/>
  <c r="F32" i="1"/>
  <c r="F38" i="1"/>
  <c r="F30" i="1"/>
  <c r="F22" i="1"/>
  <c r="F14" i="1"/>
  <c r="F36" i="1"/>
  <c r="F37" i="1"/>
  <c r="G70" i="3"/>
  <c r="G48" i="3"/>
  <c r="G25" i="3" l="1"/>
  <c r="F10" i="3" l="1"/>
  <c r="C10" i="3"/>
  <c r="C11" i="3"/>
  <c r="I8" i="3"/>
  <c r="F8" i="3"/>
  <c r="C9" i="3"/>
  <c r="C8" i="3"/>
  <c r="C7" i="3"/>
  <c r="G16" i="3"/>
  <c r="G15" i="3" l="1"/>
  <c r="G93" i="3"/>
  <c r="G14" i="3"/>
  <c r="G19" i="3" l="1"/>
  <c r="G54" i="3"/>
  <c r="G99" i="3" l="1"/>
  <c r="G76" i="3"/>
  <c r="G101" i="3" l="1"/>
  <c r="G78" i="3"/>
  <c r="G56" i="3"/>
  <c r="G27" i="3"/>
  <c r="H12" i="2" l="1"/>
  <c r="H11" i="2"/>
  <c r="B12" i="1" l="1"/>
  <c r="L12" i="1" l="1"/>
  <c r="C12" i="1"/>
  <c r="B13" i="1"/>
  <c r="L13" i="1" s="1"/>
  <c r="B14" i="1" l="1"/>
  <c r="L14" i="1" s="1"/>
  <c r="C13" i="1"/>
  <c r="B15" i="1" l="1"/>
  <c r="L15" i="1" s="1"/>
  <c r="C14" i="1"/>
  <c r="B16" i="1" l="1"/>
  <c r="L16" i="1" s="1"/>
  <c r="C15" i="1"/>
  <c r="B17" i="1" l="1"/>
  <c r="L17" i="1" s="1"/>
  <c r="C16" i="1"/>
  <c r="B18" i="1" l="1"/>
  <c r="L18" i="1" s="1"/>
  <c r="C17" i="1"/>
  <c r="B19" i="1" l="1"/>
  <c r="L19" i="1" s="1"/>
  <c r="C18" i="1"/>
  <c r="B20" i="1" l="1"/>
  <c r="L20" i="1" s="1"/>
  <c r="C19" i="1"/>
  <c r="B21" i="1" l="1"/>
  <c r="L21" i="1" s="1"/>
  <c r="C20" i="1"/>
  <c r="B22" i="1" l="1"/>
  <c r="L22" i="1" s="1"/>
  <c r="C21" i="1"/>
  <c r="B23" i="1" l="1"/>
  <c r="L23" i="1" s="1"/>
  <c r="C22" i="1"/>
  <c r="B24" i="1" l="1"/>
  <c r="L24" i="1" s="1"/>
  <c r="C23" i="1"/>
  <c r="B25" i="1" l="1"/>
  <c r="L25" i="1" s="1"/>
  <c r="C24" i="1"/>
  <c r="B26" i="1" l="1"/>
  <c r="L26" i="1" s="1"/>
  <c r="C25" i="1"/>
  <c r="B27" i="1" l="1"/>
  <c r="L27" i="1" s="1"/>
  <c r="C26" i="1"/>
  <c r="B28" i="1" l="1"/>
  <c r="L28" i="1" s="1"/>
  <c r="C27" i="1"/>
  <c r="B29" i="1" l="1"/>
  <c r="L29" i="1" s="1"/>
  <c r="C28" i="1"/>
  <c r="B30" i="1" l="1"/>
  <c r="L30" i="1" s="1"/>
  <c r="C29" i="1"/>
  <c r="B31" i="1" l="1"/>
  <c r="L31" i="1" s="1"/>
  <c r="C30" i="1"/>
  <c r="B32" i="1" l="1"/>
  <c r="L32" i="1" s="1"/>
  <c r="C31" i="1"/>
  <c r="B33" i="1" l="1"/>
  <c r="L33" i="1" s="1"/>
  <c r="C32" i="1"/>
  <c r="B34" i="1" l="1"/>
  <c r="L34" i="1" s="1"/>
  <c r="C33" i="1"/>
  <c r="B35" i="1" l="1"/>
  <c r="L35" i="1" s="1"/>
  <c r="C34" i="1"/>
  <c r="B36" i="1" l="1"/>
  <c r="L36" i="1" s="1"/>
  <c r="C35" i="1"/>
  <c r="B37" i="1" l="1"/>
  <c r="L37" i="1" s="1"/>
  <c r="C36" i="1"/>
  <c r="B38" i="1" l="1"/>
  <c r="L38" i="1" s="1"/>
  <c r="C37" i="1"/>
  <c r="B39" i="1" l="1"/>
  <c r="L39" i="1" s="1"/>
  <c r="C38" i="1"/>
  <c r="B40" i="1" l="1"/>
  <c r="L40" i="1" s="1"/>
  <c r="C39" i="1"/>
  <c r="B41" i="1" l="1"/>
  <c r="L41" i="1" s="1"/>
  <c r="C40" i="1"/>
  <c r="B42" i="1" l="1"/>
  <c r="L42" i="1" s="1"/>
  <c r="C41" i="1"/>
  <c r="C4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Neo Hui Kun</author>
  </authors>
  <commentList>
    <comment ref="G6" authorId="0" shapeId="0" xr:uid="{00000000-0006-0000-0000-000001000000}">
      <text>
        <r>
          <rPr>
            <sz val="9"/>
            <color indexed="81"/>
            <rFont val="Tahoma"/>
            <family val="2"/>
          </rPr>
          <t>Please select course from dropdown list.</t>
        </r>
      </text>
    </comment>
    <comment ref="K6" authorId="0" shapeId="0" xr:uid="{00000000-0006-0000-0000-000002000000}">
      <text>
        <r>
          <rPr>
            <sz val="9"/>
            <color indexed="81"/>
            <rFont val="Tahoma"/>
            <family val="2"/>
          </rPr>
          <t>Please select year of study from dropdown list.</t>
        </r>
      </text>
    </comment>
    <comment ref="C8" authorId="0" shapeId="0" xr:uid="{00000000-0006-0000-0000-000003000000}">
      <text>
        <r>
          <rPr>
            <sz val="9"/>
            <color indexed="81"/>
            <rFont val="Tahoma"/>
            <family val="2"/>
          </rPr>
          <t>Please select month from the dropdown list.</t>
        </r>
      </text>
    </comment>
    <comment ref="E8" authorId="0" shapeId="0" xr:uid="{00000000-0006-0000-0000-000004000000}">
      <text>
        <r>
          <rPr>
            <sz val="9"/>
            <color indexed="81"/>
            <rFont val="Tahoma"/>
            <family val="2"/>
          </rPr>
          <t>Please select year from the dropdown list.</t>
        </r>
      </text>
    </comment>
    <comment ref="H8" authorId="0" shapeId="0" xr:uid="{00000000-0006-0000-0000-000005000000}">
      <text>
        <r>
          <rPr>
            <sz val="9"/>
            <color indexed="81"/>
            <rFont val="Tahoma"/>
            <family val="2"/>
          </rPr>
          <t xml:space="preserve">Please select from the dropdown list for Work Week.
</t>
        </r>
        <r>
          <rPr>
            <b/>
            <sz val="9"/>
            <color indexed="81"/>
            <rFont val="Tahoma"/>
            <family val="2"/>
          </rPr>
          <t>Work week should be at least consistent for the whole month.</t>
        </r>
      </text>
    </comment>
    <comment ref="C9" authorId="0" shapeId="0" xr:uid="{2F6E654E-F7FE-4E06-8479-7CDD3EA5BCE3}">
      <text>
        <r>
          <rPr>
            <sz val="9"/>
            <color indexed="81"/>
            <rFont val="Tahoma"/>
            <family val="2"/>
          </rPr>
          <t>Please enter the internship start date in the format DD/MM/YYYY.</t>
        </r>
      </text>
    </comment>
    <comment ref="F9" authorId="0" shapeId="0" xr:uid="{635F808C-8361-4C95-AF6A-9202E4654A32}">
      <text>
        <r>
          <rPr>
            <sz val="9"/>
            <color indexed="81"/>
            <rFont val="Tahoma"/>
            <family val="2"/>
          </rPr>
          <t>Please enter the internship end date in the format DD/MM/YYYY.</t>
        </r>
      </text>
    </comment>
    <comment ref="H9" authorId="0" shapeId="0" xr:uid="{00000000-0006-0000-0000-000008000000}">
      <text>
        <r>
          <rPr>
            <sz val="9"/>
            <color indexed="81"/>
            <rFont val="Tahoma"/>
            <family val="2"/>
          </rPr>
          <t xml:space="preserve">Please select from the dropdown list for Lunch Break.
</t>
        </r>
        <r>
          <rPr>
            <b/>
            <sz val="9"/>
            <color indexed="81"/>
            <rFont val="Tahoma"/>
            <family val="2"/>
          </rPr>
          <t>Lunch Break should be at least consistent for the whole month.</t>
        </r>
      </text>
    </comment>
    <comment ref="B11" authorId="0" shapeId="0" xr:uid="{00000000-0006-0000-0000-000009000000}">
      <text>
        <r>
          <rPr>
            <sz val="9"/>
            <color indexed="81"/>
            <rFont val="Tahoma"/>
            <family val="2"/>
          </rPr>
          <t>Date is auto filled in based on the Month and Year selected above.</t>
        </r>
      </text>
    </comment>
    <comment ref="C11" authorId="0" shapeId="0" xr:uid="{00000000-0006-0000-0000-00000A000000}">
      <text>
        <r>
          <rPr>
            <sz val="9"/>
            <color indexed="81"/>
            <rFont val="Tahoma"/>
            <family val="2"/>
          </rPr>
          <t>Day of the week is auto filled in based on the Month and Year selected above.</t>
        </r>
      </text>
    </comment>
    <comment ref="D11" authorId="0" shapeId="0" xr:uid="{00000000-0006-0000-0000-00000B000000}">
      <text>
        <r>
          <rPr>
            <sz val="9"/>
            <color indexed="81"/>
            <rFont val="Tahoma"/>
            <family val="2"/>
          </rPr>
          <t xml:space="preserve">Please enter your time of arrival in 24-hour notation format H:MM
</t>
        </r>
      </text>
    </comment>
    <comment ref="E11" authorId="0" shapeId="0" xr:uid="{00000000-0006-0000-0000-00000C000000}">
      <text>
        <r>
          <rPr>
            <sz val="9"/>
            <color indexed="81"/>
            <rFont val="Tahoma"/>
            <family val="2"/>
          </rPr>
          <t xml:space="preserve">Please enter your time of departure in 24-hour notation format H:MM
</t>
        </r>
      </text>
    </comment>
    <comment ref="F11" authorId="0" shapeId="0" xr:uid="{00000000-0006-0000-0000-00000D000000}">
      <text>
        <r>
          <rPr>
            <sz val="9"/>
            <color indexed="81"/>
            <rFont val="Tahoma"/>
            <family val="2"/>
          </rPr>
          <t>No. of Hours worked is auto calculated for you based on Start Time and End Time, it will also minus 1 hour away for meal break on a full working day.</t>
        </r>
      </text>
    </comment>
    <comment ref="G11" authorId="0" shapeId="0" xr:uid="{00000000-0006-0000-0000-00000E000000}">
      <text>
        <r>
          <rPr>
            <sz val="9"/>
            <color indexed="81"/>
            <rFont val="Tahoma"/>
            <family val="2"/>
          </rPr>
          <t xml:space="preserve">Please select the appropriate remarks from the dropdown list. For example, if you have MC, please select "Medical Leave".
Please remove any remarks for leave type if you are working during Company Off or Public Holiday etc.
</t>
        </r>
      </text>
    </comment>
    <comment ref="J11" authorId="0" shapeId="0" xr:uid="{00000000-0006-0000-0000-00000F000000}">
      <text>
        <r>
          <rPr>
            <sz val="9"/>
            <color indexed="81"/>
            <rFont val="Tahoma"/>
            <family val="2"/>
          </rPr>
          <t>Please select "Work From Home" if you are working from home on selected days or enter any text to inform your Liaison Officer.</t>
        </r>
      </text>
    </comment>
    <comment ref="B50" authorId="0" shapeId="0" xr:uid="{00000000-0006-0000-0000-000010000000}">
      <text>
        <r>
          <rPr>
            <sz val="9"/>
            <color indexed="81"/>
            <rFont val="Tahoma"/>
            <family val="2"/>
          </rPr>
          <t>Digital signature is accepted by inserting a picture of your signature
or use the Scribble tool to "draw" your signature.</t>
        </r>
      </text>
    </comment>
    <comment ref="C54" authorId="0" shapeId="0" xr:uid="{00000000-0006-0000-0000-000011000000}">
      <text>
        <r>
          <rPr>
            <sz val="9"/>
            <color indexed="81"/>
            <rFont val="Tahoma"/>
            <family val="2"/>
          </rPr>
          <t>Digital signature is accepted by inserting a picture of your signature
or use the Scribble tool to "draw" your signature.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Neo Hui Kun</author>
  </authors>
  <commentList>
    <comment ref="G13" authorId="0" shapeId="0" xr:uid="{00000000-0006-0000-0100-000001000000}">
      <text>
        <r>
          <rPr>
            <sz val="9"/>
            <color indexed="81"/>
            <rFont val="Tahoma"/>
            <family val="2"/>
          </rPr>
          <t>Please fill in this table at the end of your internship and submit to your LO for checking.</t>
        </r>
      </text>
    </comment>
    <comment ref="G15" authorId="0" shapeId="0" xr:uid="{00000000-0006-0000-0100-000002000000}">
      <text>
        <r>
          <rPr>
            <sz val="9"/>
            <color indexed="81"/>
            <rFont val="Tahoma"/>
            <family val="2"/>
          </rPr>
          <t xml:space="preserve">Please note that the no. of P.H. and Company Off-days may have overlapping numbers should P.H. fall on weekends.
</t>
        </r>
      </text>
    </comment>
    <comment ref="G16" authorId="0" shapeId="0" xr:uid="{00000000-0006-0000-0100-000003000000}">
      <text>
        <r>
          <rPr>
            <sz val="9"/>
            <color indexed="81"/>
            <rFont val="Tahoma"/>
            <family val="2"/>
          </rPr>
          <t>Include P.H. should it lie on a Sat or Sun.
Please edit and enter the correct number of Off-days if your Off-day is on a weekday instead of weekend.</t>
        </r>
      </text>
    </comment>
    <comment ref="G19" authorId="0" shapeId="0" xr:uid="{00000000-0006-0000-0100-000004000000}">
      <text>
        <r>
          <rPr>
            <sz val="9"/>
            <color indexed="81"/>
            <rFont val="Tahoma"/>
            <family val="2"/>
          </rPr>
          <t>Total number of days that the student is required to work minus the P.H. and weekends. 
Please note that the no. of P.H. (Cell G11) and Company Off-days (Cell G12) may have overlapping numbers should P.H. fall on weekends.</t>
        </r>
      </text>
    </comment>
    <comment ref="A30" authorId="0" shapeId="0" xr:uid="{00000000-0006-0000-0100-000005000000}">
      <text>
        <r>
          <rPr>
            <sz val="9"/>
            <color indexed="81"/>
            <rFont val="Tahoma"/>
            <family val="2"/>
          </rPr>
          <t>Digital signature is accepted by inserting a picture of your signature
or use the Scribble tool to "draw" your signature.</t>
        </r>
      </text>
    </comment>
    <comment ref="G42" authorId="0" shapeId="0" xr:uid="{00000000-0006-0000-0100-000006000000}">
      <text>
        <r>
          <rPr>
            <sz val="9"/>
            <color indexed="81"/>
            <rFont val="Tahoma"/>
            <family val="2"/>
          </rPr>
          <t>Please fill in this table at the end of your internship and submit to your LO for checking.</t>
        </r>
      </text>
    </comment>
    <comment ref="G64" authorId="0" shapeId="0" xr:uid="{00000000-0006-0000-0100-000007000000}">
      <text>
        <r>
          <rPr>
            <sz val="9"/>
            <color indexed="81"/>
            <rFont val="Tahoma"/>
            <family val="2"/>
          </rPr>
          <t>Please fill in this table at the end of your internship and submit to your LO for checking.</t>
        </r>
      </text>
    </comment>
    <comment ref="G86" authorId="0" shapeId="0" xr:uid="{00000000-0006-0000-0100-000008000000}">
      <text>
        <r>
          <rPr>
            <sz val="9"/>
            <color indexed="81"/>
            <rFont val="Tahoma"/>
            <family val="2"/>
          </rPr>
          <t>Please fill in this table at the end of your internship and submit to your LO for checking.</t>
        </r>
      </text>
    </comment>
  </commentList>
</comments>
</file>

<file path=xl/sharedStrings.xml><?xml version="1.0" encoding="utf-8"?>
<sst xmlns="http://schemas.openxmlformats.org/spreadsheetml/2006/main" count="309" uniqueCount="209">
  <si>
    <t>Name of  Student:</t>
  </si>
  <si>
    <t>Course:</t>
  </si>
  <si>
    <t>Month:</t>
  </si>
  <si>
    <t>Date</t>
  </si>
  <si>
    <t>No. of Hours</t>
  </si>
  <si>
    <t>Remarks</t>
  </si>
  <si>
    <t>Verified By:</t>
  </si>
  <si>
    <t>MONTH</t>
  </si>
  <si>
    <t>NO. OF DAYS</t>
  </si>
  <si>
    <t>JAN</t>
  </si>
  <si>
    <t>FEB</t>
  </si>
  <si>
    <t>MAR</t>
  </si>
  <si>
    <t>APR</t>
  </si>
  <si>
    <t>MAY</t>
  </si>
  <si>
    <t>JUN</t>
  </si>
  <si>
    <t>JUL</t>
  </si>
  <si>
    <t>AUG</t>
  </si>
  <si>
    <t>SEP</t>
  </si>
  <si>
    <t>OCT</t>
  </si>
  <si>
    <t>NOV</t>
  </si>
  <si>
    <t>DEC</t>
  </si>
  <si>
    <t>DARCH</t>
  </si>
  <si>
    <t>COURSE</t>
  </si>
  <si>
    <t>DEPM</t>
  </si>
  <si>
    <t>Public Holiday</t>
  </si>
  <si>
    <t>DFM</t>
  </si>
  <si>
    <t>DID</t>
  </si>
  <si>
    <t>DLA</t>
  </si>
  <si>
    <t>DAC</t>
  </si>
  <si>
    <t>DBKF</t>
  </si>
  <si>
    <t>DBA</t>
  </si>
  <si>
    <t>DHRMP</t>
  </si>
  <si>
    <t>DAPC</t>
  </si>
  <si>
    <t>DBS</t>
  </si>
  <si>
    <t>DCHE</t>
  </si>
  <si>
    <t>DOPT</t>
  </si>
  <si>
    <t>DPCS</t>
  </si>
  <si>
    <t>DISM</t>
  </si>
  <si>
    <t>DIT</t>
  </si>
  <si>
    <t>DEB</t>
  </si>
  <si>
    <t>DASE</t>
  </si>
  <si>
    <t>DCPE</t>
  </si>
  <si>
    <t>DEEE</t>
  </si>
  <si>
    <t>DARE</t>
  </si>
  <si>
    <t>DME</t>
  </si>
  <si>
    <t>DMRO</t>
  </si>
  <si>
    <t>DMR</t>
  </si>
  <si>
    <t>DMB</t>
  </si>
  <si>
    <t>REMARKS</t>
  </si>
  <si>
    <t>Compassionate Leave</t>
  </si>
  <si>
    <t>YR OF STUDY</t>
  </si>
  <si>
    <t>Year :</t>
  </si>
  <si>
    <t>YEAR</t>
  </si>
  <si>
    <t>ALLOWANCE</t>
  </si>
  <si>
    <t>Day</t>
  </si>
  <si>
    <t xml:space="preserve">Admission No. : </t>
  </si>
  <si>
    <t>Year of Study :</t>
  </si>
  <si>
    <t>National Day</t>
  </si>
  <si>
    <t>Hari Raya Haji</t>
  </si>
  <si>
    <t>Deepavali</t>
  </si>
  <si>
    <t>Christmas Day</t>
  </si>
  <si>
    <t>New Year's Day</t>
  </si>
  <si>
    <t>Chinese New Year</t>
  </si>
  <si>
    <t>Good Friday</t>
  </si>
  <si>
    <t>Labour Day</t>
  </si>
  <si>
    <t>Vesak Day</t>
  </si>
  <si>
    <t>Hari Raya Puasa</t>
  </si>
  <si>
    <t>No. of Workday</t>
  </si>
  <si>
    <t>INSTRUCTIONS TO STUDENTS</t>
  </si>
  <si>
    <t>1)</t>
  </si>
  <si>
    <t>2)</t>
  </si>
  <si>
    <t>3)</t>
  </si>
  <si>
    <t>Please Indicate</t>
  </si>
  <si>
    <t>For Official Use</t>
  </si>
  <si>
    <t>I hereby declare that the information given in this document is true and accurate.</t>
  </si>
  <si>
    <t>Signature of Student</t>
  </si>
  <si>
    <t xml:space="preserve">Date: </t>
  </si>
  <si>
    <t>Dept/Designation:</t>
  </si>
  <si>
    <t xml:space="preserve">Note: </t>
  </si>
  <si>
    <t>This Attendance Sheet is valid only if the followng are fulfilled:-</t>
  </si>
  <si>
    <t>To</t>
  </si>
  <si>
    <t>2nd</t>
  </si>
  <si>
    <t>3rd</t>
  </si>
  <si>
    <t>Start Time</t>
  </si>
  <si>
    <t>End Time</t>
  </si>
  <si>
    <t>In the REMARKS column, select the option, where applicable  :-</t>
  </si>
  <si>
    <t>INSTRUCTIONS TO COMPANY SUPERVISOR</t>
  </si>
  <si>
    <t>Please help to verify the following:-</t>
  </si>
  <si>
    <t>Student has completed the attendance table accurately for days present and remarks for days absent.</t>
  </si>
  <si>
    <t xml:space="preserve">     Total No. of Days Worked / Total No. of Working Days in Month x Monthly Allowance</t>
  </si>
  <si>
    <t>Allowance Payable is calculated as:</t>
  </si>
  <si>
    <t>Name of Company:</t>
  </si>
  <si>
    <t>Internship From:</t>
  </si>
  <si>
    <r>
      <rPr>
        <b/>
        <u/>
        <sz val="11.5"/>
        <color theme="1"/>
        <rFont val="Calibri"/>
        <family val="2"/>
        <scheme val="minor"/>
      </rPr>
      <t>INTERNSHIP ATTENDANCE SHEET</t>
    </r>
    <r>
      <rPr>
        <b/>
        <u/>
        <sz val="12"/>
        <color theme="1"/>
        <rFont val="Calibri"/>
        <family val="2"/>
        <scheme val="minor"/>
      </rPr>
      <t xml:space="preserve"> (</t>
    </r>
    <r>
      <rPr>
        <b/>
        <i/>
        <u/>
        <sz val="9"/>
        <color theme="1"/>
        <rFont val="Calibri"/>
        <family val="2"/>
        <scheme val="minor"/>
      </rPr>
      <t>please complete cells marked in Green</t>
    </r>
    <r>
      <rPr>
        <b/>
        <u/>
        <sz val="12"/>
        <color theme="1"/>
        <rFont val="Calibri"/>
        <family val="2"/>
        <scheme val="minor"/>
      </rPr>
      <t>)</t>
    </r>
  </si>
  <si>
    <t>a)  If it is a Public Holiday, and the Company is not operating on that day, please select "Public Holiday".</t>
  </si>
  <si>
    <t xml:space="preserve">b)  If your off-day falls on a weekday, please select "Company Off".  This includes Saturday and Sunday </t>
  </si>
  <si>
    <t xml:space="preserve">      for those on a 5-day work week.</t>
  </si>
  <si>
    <t>c)  If you are on Medical Leave, please select "Medical Leave" and attach a copy of the Medical</t>
  </si>
  <si>
    <t xml:space="preserve">      the Death Certificate.</t>
  </si>
  <si>
    <t>e)  If you are taking Compassionate Leave, please select "Compassionate Leave", and attach a copy of</t>
  </si>
  <si>
    <r>
      <t xml:space="preserve">To pass, you need to </t>
    </r>
    <r>
      <rPr>
        <b/>
        <sz val="10.8"/>
        <color rgb="FFFF0000"/>
        <rFont val="Calibri"/>
        <family val="2"/>
        <scheme val="minor"/>
      </rPr>
      <t>achieve 90% attendance</t>
    </r>
    <r>
      <rPr>
        <b/>
        <sz val="10.8"/>
        <color theme="1"/>
        <rFont val="Calibri"/>
        <family val="2"/>
        <scheme val="minor"/>
      </rPr>
      <t xml:space="preserve"> of the total number of working days of the internship</t>
    </r>
  </si>
  <si>
    <t>period. If you exceed 10% of absenteeism, the respective academic school may consider failing,</t>
  </si>
  <si>
    <t>deferring or extending your internship period.</t>
  </si>
  <si>
    <t>No. of days in the Internship Period</t>
  </si>
  <si>
    <t>No. of Public Holidays (P.H.)</t>
  </si>
  <si>
    <t>No. of Company Off-days (Sat &amp; Sun only)</t>
  </si>
  <si>
    <t>No. of days the student is required to work for the Internship Period</t>
  </si>
  <si>
    <t>No. of days of authorised leave (if any)</t>
  </si>
  <si>
    <t>No. of days of Approved Leave of Absence</t>
  </si>
  <si>
    <t>No. of days of Compassionate Leave (if any)</t>
  </si>
  <si>
    <t xml:space="preserve">No. of days of MCs </t>
  </si>
  <si>
    <t>No. of days of unauthorised leave
(i.e. Absent Without Leave - for disciplinary consideration)</t>
  </si>
  <si>
    <t>Percentage no. of days of leave</t>
  </si>
  <si>
    <r>
      <rPr>
        <b/>
        <sz val="10"/>
        <color theme="1"/>
        <rFont val="Calibri"/>
        <family val="2"/>
        <scheme val="minor"/>
      </rPr>
      <t>Total no. of days of leave</t>
    </r>
    <r>
      <rPr>
        <sz val="10"/>
        <color theme="1"/>
        <rFont val="Calibri"/>
        <family val="2"/>
        <scheme val="minor"/>
      </rPr>
      <t xml:space="preserve"> (includes both authorised and unauthorised. 
This should not exceed 10% of the no. of days student is required to work.)</t>
    </r>
  </si>
  <si>
    <t>No. of days of Time-Off In Lieu</t>
  </si>
  <si>
    <t xml:space="preserve">      Certificate. </t>
  </si>
  <si>
    <t xml:space="preserve">f)  Failure to attach supporting documents or Medical Certificate for days indicated with "Medical </t>
  </si>
  <si>
    <t xml:space="preserve">     Leave", "Approved Leave of Absence", and "Compassionate Leave", will be considered as being </t>
  </si>
  <si>
    <t xml:space="preserve">     Absent Without Leave (AWOL), and may lead to disciplinary actions, and failure of the internship</t>
  </si>
  <si>
    <t xml:space="preserve">     module.</t>
  </si>
  <si>
    <t>Time-Off In Lieu (Full Day)</t>
  </si>
  <si>
    <t>Time-Off In Lieu (Half Day)</t>
  </si>
  <si>
    <t>Medical Leave (Half Day)</t>
  </si>
  <si>
    <t>Medical Leave (Full Day)</t>
  </si>
  <si>
    <t>Company Off (Half Day)</t>
  </si>
  <si>
    <t>Company Off (Full Day)</t>
  </si>
  <si>
    <t>b)  The Company Supervisor has verified your attendance.</t>
  </si>
  <si>
    <t>Approved Leave of Absence (Half Day)</t>
  </si>
  <si>
    <t>Approved Leave of Absence (Full Day)</t>
  </si>
  <si>
    <t>Public Holiday Eve</t>
  </si>
  <si>
    <t>Unapproved Leave of Absence (Half Day)</t>
  </si>
  <si>
    <t>Unapproved Leave of Absence (Full Day)</t>
  </si>
  <si>
    <t>No. of Company Off-days (Company declared Off,
e.g. Company retreat, D&amp;D)</t>
  </si>
  <si>
    <t>You may refer to the examples below to fill in the table.</t>
  </si>
  <si>
    <r>
      <rPr>
        <b/>
        <sz val="10"/>
        <color theme="1" tint="0.34998626667073579"/>
        <rFont val="Calibri"/>
        <family val="2"/>
        <scheme val="minor"/>
      </rPr>
      <t>Total no. of days of leave</t>
    </r>
    <r>
      <rPr>
        <sz val="10"/>
        <color theme="1" tint="0.34998626667073579"/>
        <rFont val="Calibri"/>
        <family val="2"/>
        <scheme val="minor"/>
      </rPr>
      <t xml:space="preserve"> (includes both authorised and unauthorised. 
This should not exceed 10% of the no. of days student is required to work.)</t>
    </r>
  </si>
  <si>
    <t>4)</t>
  </si>
  <si>
    <t>a)  You have completed the attendance sheet, and checked the declaration box to certify your attendance.</t>
  </si>
  <si>
    <t>Please check that all amendments in the Attendance Sheet are counter-signed by student.</t>
  </si>
  <si>
    <t>Please counter-sign all amendments made in the hardcopy of the Attendance Sheet.</t>
  </si>
  <si>
    <t>5)</t>
  </si>
  <si>
    <t>Work Week</t>
  </si>
  <si>
    <t>Work Week:</t>
  </si>
  <si>
    <t>5 Day</t>
  </si>
  <si>
    <t>5.5 Day</t>
  </si>
  <si>
    <t>6 Day</t>
  </si>
  <si>
    <t>7 Day</t>
  </si>
  <si>
    <t xml:space="preserve">"Work Week" is "5.5 Day", you did a few days of overtime work and company gave you 2 days time-off in lieu, </t>
  </si>
  <si>
    <t xml:space="preserve">answer the question "Work Week" as "5.5 Day" and count the number of Saturdays that you did not work </t>
  </si>
  <si>
    <t>"Work Week" is "5 Day", company gave you 3 days of leave entitlement and you took those 3 days of leave (as</t>
  </si>
  <si>
    <t xml:space="preserve"> approved leave) plus 7 days of MC, attended a 1-day company retreat, your table would look like below:</t>
  </si>
  <si>
    <t xml:space="preserve">company also gave you 3 days of leave entitlement and you took those 3 days of leave (as approved leave) </t>
  </si>
  <si>
    <t>plus 8 days of MC, your table would like below:</t>
  </si>
  <si>
    <t xml:space="preserve">during the entire 22-week internship which is 5 working days. Company gave you 3 days of leave entitlement </t>
  </si>
  <si>
    <t>and you took those 3 days of leave (as approved leave) plus 8 days of MC, your table would look like below:</t>
  </si>
  <si>
    <r>
      <rPr>
        <b/>
        <u/>
        <sz val="11.5"/>
        <color theme="1"/>
        <rFont val="Calibri"/>
        <family val="2"/>
        <scheme val="minor"/>
      </rPr>
      <t>INTERNSHIP OVERALL ATTENDANCE</t>
    </r>
    <r>
      <rPr>
        <b/>
        <u/>
        <sz val="12"/>
        <color theme="1"/>
        <rFont val="Calibri"/>
        <family val="2"/>
        <scheme val="minor"/>
      </rPr>
      <t xml:space="preserve"> (</t>
    </r>
    <r>
      <rPr>
        <b/>
        <i/>
        <u/>
        <sz val="9"/>
        <color theme="1"/>
        <rFont val="Calibri"/>
        <family val="2"/>
        <scheme val="minor"/>
      </rPr>
      <t>please complete cells marked in Green</t>
    </r>
    <r>
      <rPr>
        <b/>
        <u/>
        <sz val="12"/>
        <color theme="1"/>
        <rFont val="Calibri"/>
        <family val="2"/>
        <scheme val="minor"/>
      </rPr>
      <t>)</t>
    </r>
  </si>
  <si>
    <t>Example 1</t>
  </si>
  <si>
    <t xml:space="preserve">You are on 22-week internship from Sep to Feb. If you do not work on weekends (Saturday and Sunday), </t>
  </si>
  <si>
    <t>Example 2</t>
  </si>
  <si>
    <t xml:space="preserve">You are on 22-week internship from Sep to Feb. If you work on every Saturday (half day), </t>
  </si>
  <si>
    <t>Example 3</t>
  </si>
  <si>
    <t xml:space="preserve">You are on 22-week internship from Sep to Feb. If you work on alternate Saturday (half day), </t>
  </si>
  <si>
    <r>
      <t xml:space="preserve">------------------------------------ </t>
    </r>
    <r>
      <rPr>
        <i/>
        <sz val="11"/>
        <color theme="1"/>
        <rFont val="Calibri"/>
        <family val="2"/>
        <scheme val="minor"/>
      </rPr>
      <t>The following page does not need to be printed.</t>
    </r>
    <r>
      <rPr>
        <sz val="11"/>
        <color theme="1"/>
        <rFont val="Calibri"/>
        <family val="2"/>
        <scheme val="minor"/>
      </rPr>
      <t xml:space="preserve"> -------------------------------------------- </t>
    </r>
  </si>
  <si>
    <t>Instruction:</t>
  </si>
  <si>
    <t>Below internship placement information is automatically filled in from Attendance Sheet tab, please update the</t>
  </si>
  <si>
    <t>information in Attendance Sheet if necessary.</t>
  </si>
  <si>
    <t xml:space="preserve">Please scan and submit via email the verified attendance sheet and copy of all supporting documents to </t>
  </si>
  <si>
    <t xml:space="preserve">Company is strongly encouraged to grant personal leave benefits in accordance with their HR policies. </t>
  </si>
  <si>
    <r>
      <t xml:space="preserve">As of AY2020/2021, </t>
    </r>
    <r>
      <rPr>
        <b/>
        <sz val="10.8"/>
        <color rgb="FFFF0000"/>
        <rFont val="Calibri"/>
        <family val="2"/>
        <scheme val="minor"/>
      </rPr>
      <t xml:space="preserve">1 day of AWOL is equivalent to 3 days of absence </t>
    </r>
    <r>
      <rPr>
        <sz val="10.8"/>
        <color theme="1"/>
        <rFont val="Calibri"/>
        <family val="2"/>
        <scheme val="minor"/>
      </rPr>
      <t>in the overall calculation for the number</t>
    </r>
  </si>
  <si>
    <t>of working days of the internship period. This may lead to disciplinary actions and failure of the internship module.</t>
  </si>
  <si>
    <t>6)</t>
  </si>
  <si>
    <t>7)</t>
  </si>
  <si>
    <t>8)</t>
  </si>
  <si>
    <t xml:space="preserve">      supporting documents. </t>
  </si>
  <si>
    <t xml:space="preserve">Company is not obligated to pay allowances for days when you are absent from work, such as, but not limited to, Public Holiday, Public Holiday Eve, Medical Leave, Company Off Days, and Leave of Absence (either half or full day). </t>
  </si>
  <si>
    <t>Additional Remarks</t>
  </si>
  <si>
    <t>ADDITIONAL REMARKS</t>
  </si>
  <si>
    <t>Work From Home</t>
  </si>
  <si>
    <t>Signature of Company Supervisor</t>
  </si>
  <si>
    <t>Name of Supervisor:</t>
  </si>
  <si>
    <r>
      <t>Attend Approved Workshop/Training (</t>
    </r>
    <r>
      <rPr>
        <sz val="9"/>
        <color theme="1"/>
        <rFont val="Calibri"/>
        <family val="2"/>
      </rPr>
      <t>≤</t>
    </r>
    <r>
      <rPr>
        <sz val="9"/>
        <color theme="1"/>
        <rFont val="Calibri"/>
        <family val="2"/>
        <scheme val="minor"/>
      </rPr>
      <t xml:space="preserve"> 4hrs long)</t>
    </r>
  </si>
  <si>
    <t>Attend Approved Workshop/Training (&gt; 4hrs long)</t>
  </si>
  <si>
    <t xml:space="preserve">No. of Days Attending Approved Workshops: </t>
  </si>
  <si>
    <t>Attendance Rate</t>
  </si>
  <si>
    <r>
      <t>Total No. of Days Worked</t>
    </r>
    <r>
      <rPr>
        <b/>
        <sz val="8"/>
        <color theme="1"/>
        <rFont val="Calibri"/>
        <family val="2"/>
        <scheme val="minor"/>
      </rPr>
      <t xml:space="preserve"> </t>
    </r>
    <r>
      <rPr>
        <b/>
        <i/>
        <sz val="8"/>
        <color theme="1"/>
        <rFont val="Calibri"/>
        <family val="2"/>
        <scheme val="minor"/>
      </rPr>
      <t>(excl. P.H.)</t>
    </r>
    <r>
      <rPr>
        <b/>
        <sz val="8"/>
        <color theme="1"/>
        <rFont val="Calibri"/>
        <family val="2"/>
        <scheme val="minor"/>
      </rPr>
      <t>:</t>
    </r>
    <r>
      <rPr>
        <b/>
        <sz val="10"/>
        <color theme="1"/>
        <rFont val="Calibri"/>
        <family val="2"/>
        <scheme val="minor"/>
      </rPr>
      <t xml:space="preserve"> </t>
    </r>
  </si>
  <si>
    <t>DAAA</t>
  </si>
  <si>
    <t>Lunch Break:</t>
  </si>
  <si>
    <t>Lunch Break</t>
  </si>
  <si>
    <t>30 Mins</t>
  </si>
  <si>
    <t>45 Mins</t>
  </si>
  <si>
    <t>1 Hour</t>
  </si>
  <si>
    <t>1 Hr 15 Mins</t>
  </si>
  <si>
    <t>1 Hr 30 Mins</t>
  </si>
  <si>
    <t>Attendance for Month</t>
  </si>
  <si>
    <t>DCE</t>
  </si>
  <si>
    <t>DFST</t>
  </si>
  <si>
    <t>(Attendance = Total No. of Days Worked + No. of Days Attending Approved Workshops)</t>
  </si>
  <si>
    <t>4.5 Day</t>
  </si>
  <si>
    <t>1 Hr 45 Mins</t>
  </si>
  <si>
    <t>2 Hour</t>
  </si>
  <si>
    <t>DMAD</t>
  </si>
  <si>
    <t>No</t>
  </si>
  <si>
    <t>On PWE (returning to SP on Fri):</t>
  </si>
  <si>
    <t>DCDF</t>
  </si>
  <si>
    <t>[EFFECTIVE FROM MAR 2026]</t>
  </si>
  <si>
    <t>your Internship Facilitator at the end of every month of your internship duration.</t>
  </si>
  <si>
    <t>d)  If you are granted Leave of Absence by the Company Supervisor and upon approval by your Internship</t>
  </si>
  <si>
    <t xml:space="preserve">      Facilitator or Senior Internship Facilitator, please select "Approved Leave of Absence", and attach the</t>
  </si>
  <si>
    <r>
      <t xml:space="preserve">Leave of absence is allowed solely for official obligations and not for personal obligations. You may be required to take leave to fulfil institutional, national or statutory obligations such as competitions representing nation, medical check-ups required by MINDEF, during your internship. 
In such cases, you are required to seek approval from your Company Supervisor and your Internship Facilitator  via email with supporting documents, at least 5 working days in advance. Please attach scanned copies of the supporting documents to the attendance sheet to be sent to your Company Supervisor and Internship Facilitator.
</t>
    </r>
    <r>
      <rPr>
        <b/>
        <sz val="10.8"/>
        <color theme="1"/>
        <rFont val="Calibri"/>
        <family val="2"/>
        <scheme val="minor"/>
      </rPr>
      <t xml:space="preserve">Additional leave applied for personal holiday trips, club activities, camps, Learning Express, and/or inter-poly competitions will NOT be approved. </t>
    </r>
    <r>
      <rPr>
        <sz val="10.8"/>
        <color theme="1"/>
        <rFont val="Calibri"/>
        <family val="2"/>
        <scheme val="minor"/>
      </rPr>
      <t xml:space="preserve">For such reasons, you may instead use your personal leave, if any is granted by the company. Otherwise, absence for such reasons and any other leave taken without supporting documents, will be considered unauthorised, or being absent without leave (AWOL), and may lead to disciplinary actions and failure of the internship module. Please inform your Internship Facilitator when taking personal leave approved by the company. </t>
    </r>
  </si>
  <si>
    <t>Complete this table at end of Internship and submit to your 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</si>
</sst>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mm/yyyy;@"/>
    <numFmt numFmtId="165" formatCode="[$-14809]d/m/yyyy;@"/>
    <numFmt numFmtId="166" formatCode="ddd"/>
    <numFmt numFmtId="167" formatCode="0.0"/>
  </numFmts>
  <fonts count="3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1"/>
      <color rgb="FFFF0000"/>
      <name val="Calibri"/>
      <family val="2"/>
      <scheme val="minor"/>
    </font>
    <font>
      <sz val="10"/>
      <color rgb="FFFF0000"/>
      <name val="Calibri"/>
      <family val="2"/>
      <scheme val="minor"/>
    </font>
    <font>
      <b/>
      <u/>
      <sz val="11"/>
      <color rgb="FFFF0000"/>
      <name val="Calibri"/>
      <family val="2"/>
      <scheme val="minor"/>
    </font>
    <font>
      <sz val="11"/>
      <name val="Calibri"/>
      <family val="2"/>
      <scheme val="minor"/>
    </font>
    <font>
      <sz val="9"/>
      <color indexed="81"/>
      <name val="Tahoma"/>
      <family val="2"/>
    </font>
    <font>
      <b/>
      <u/>
      <sz val="12"/>
      <color theme="1"/>
      <name val="Calibri"/>
      <family val="2"/>
      <scheme val="minor"/>
    </font>
    <font>
      <b/>
      <i/>
      <u/>
      <sz val="9"/>
      <color theme="1"/>
      <name val="Calibri"/>
      <family val="2"/>
      <scheme val="minor"/>
    </font>
    <font>
      <sz val="9"/>
      <color theme="1"/>
      <name val="Calibri"/>
      <family val="2"/>
      <scheme val="minor"/>
    </font>
    <font>
      <b/>
      <u/>
      <sz val="11.5"/>
      <color theme="1"/>
      <name val="Calibri"/>
      <family val="2"/>
      <scheme val="minor"/>
    </font>
    <font>
      <sz val="8"/>
      <color theme="1"/>
      <name val="Calibri"/>
      <family val="2"/>
      <scheme val="minor"/>
    </font>
    <font>
      <sz val="10.8"/>
      <color theme="1"/>
      <name val="Calibri"/>
      <family val="2"/>
      <scheme val="minor"/>
    </font>
    <font>
      <b/>
      <sz val="10.8"/>
      <color theme="1"/>
      <name val="Calibri"/>
      <family val="2"/>
      <scheme val="minor"/>
    </font>
    <font>
      <b/>
      <sz val="10.8"/>
      <color rgb="FFFF0000"/>
      <name val="Calibri"/>
      <family val="2"/>
      <scheme val="minor"/>
    </font>
    <font>
      <sz val="11"/>
      <color theme="1"/>
      <name val="Calibri"/>
      <family val="2"/>
      <scheme val="minor"/>
    </font>
    <font>
      <sz val="11"/>
      <color theme="0" tint="-0.249977111117893"/>
      <name val="Calibri"/>
      <family val="2"/>
      <scheme val="minor"/>
    </font>
    <font>
      <sz val="11"/>
      <color theme="1" tint="0.34998626667073579"/>
      <name val="Calibri"/>
      <family val="2"/>
      <scheme val="minor"/>
    </font>
    <font>
      <sz val="10"/>
      <color theme="1" tint="0.34998626667073579"/>
      <name val="Calibri"/>
      <family val="2"/>
      <scheme val="minor"/>
    </font>
    <font>
      <b/>
      <sz val="11"/>
      <color theme="1" tint="0.34998626667073579"/>
      <name val="Calibri"/>
      <family val="2"/>
      <scheme val="minor"/>
    </font>
    <font>
      <b/>
      <sz val="10"/>
      <color theme="1" tint="0.34998626667073579"/>
      <name val="Calibri"/>
      <family val="2"/>
      <scheme val="minor"/>
    </font>
    <font>
      <i/>
      <sz val="11"/>
      <color theme="1"/>
      <name val="Calibri"/>
      <family val="2"/>
      <scheme val="minor"/>
    </font>
    <font>
      <b/>
      <u/>
      <sz val="11"/>
      <color theme="1"/>
      <name val="Calibri"/>
      <family val="2"/>
      <scheme val="minor"/>
    </font>
    <font>
      <b/>
      <u/>
      <sz val="10"/>
      <color theme="1"/>
      <name val="Calibri"/>
      <family val="2"/>
      <scheme val="minor"/>
    </font>
    <font>
      <sz val="10"/>
      <color theme="0"/>
      <name val="Calibri"/>
      <family val="2"/>
      <scheme val="minor"/>
    </font>
    <font>
      <sz val="9"/>
      <color theme="1"/>
      <name val="Calibri"/>
      <family val="2"/>
    </font>
    <font>
      <b/>
      <sz val="8"/>
      <color theme="1"/>
      <name val="Calibri"/>
      <family val="2"/>
      <scheme val="minor"/>
    </font>
    <font>
      <sz val="12"/>
      <color theme="1"/>
      <name val="Calibri"/>
      <family val="2"/>
      <scheme val="minor"/>
    </font>
    <font>
      <b/>
      <sz val="12"/>
      <color theme="1"/>
      <name val="Calibri"/>
      <family val="2"/>
      <scheme val="minor"/>
    </font>
    <font>
      <b/>
      <i/>
      <sz val="8"/>
      <color theme="1"/>
      <name val="Calibri"/>
      <family val="2"/>
      <scheme val="minor"/>
    </font>
    <font>
      <sz val="11"/>
      <color theme="0"/>
      <name val="Calibri"/>
      <family val="2"/>
      <scheme val="minor"/>
    </font>
    <font>
      <b/>
      <sz val="9"/>
      <color indexed="81"/>
      <name val="Tahoma"/>
      <family val="2"/>
    </font>
    <font>
      <i/>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CCFF99"/>
        <bgColor indexed="64"/>
      </patternFill>
    </fill>
    <fill>
      <patternFill patternType="solid">
        <fgColor theme="0" tint="-0.14999847407452621"/>
        <bgColor indexed="64"/>
      </patternFill>
    </fill>
  </fills>
  <borders count="4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right/>
      <top style="medium">
        <color auto="1"/>
      </top>
      <bottom style="medium">
        <color auto="1"/>
      </bottom>
      <diagonal/>
    </border>
    <border>
      <left/>
      <right/>
      <top style="medium">
        <color auto="1"/>
      </top>
      <bottom/>
      <diagonal/>
    </border>
    <border>
      <left style="thin">
        <color auto="1"/>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top style="medium">
        <color indexed="64"/>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thin">
        <color auto="1"/>
      </bottom>
      <diagonal/>
    </border>
    <border>
      <left/>
      <right style="medium">
        <color indexed="64"/>
      </right>
      <top style="thin">
        <color auto="1"/>
      </top>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2">
    <xf numFmtId="0" fontId="0" fillId="0" borderId="0"/>
    <xf numFmtId="9" fontId="17" fillId="0" borderId="0" applyFont="0" applyFill="0" applyBorder="0" applyAlignment="0" applyProtection="0"/>
  </cellStyleXfs>
  <cellXfs count="302">
    <xf numFmtId="0" fontId="0" fillId="0" borderId="0" xfId="0"/>
    <xf numFmtId="0" fontId="3" fillId="0" borderId="0" xfId="0" applyFont="1"/>
    <xf numFmtId="0" fontId="1" fillId="0" borderId="0" xfId="0" applyFont="1" applyAlignment="1">
      <alignment horizontal="left"/>
    </xf>
    <xf numFmtId="0" fontId="3" fillId="0" borderId="0" xfId="0" applyFont="1" applyAlignment="1">
      <alignment vertical="center"/>
    </xf>
    <xf numFmtId="165" fontId="0" fillId="0" borderId="0" xfId="0" applyNumberFormat="1"/>
    <xf numFmtId="164" fontId="0" fillId="0" borderId="0" xfId="0" applyNumberFormat="1"/>
    <xf numFmtId="0" fontId="2" fillId="0" borderId="0" xfId="0" applyFont="1" applyAlignment="1">
      <alignment horizontal="center" vertical="center"/>
    </xf>
    <xf numFmtId="0" fontId="2" fillId="2" borderId="2" xfId="0" applyFont="1" applyFill="1" applyBorder="1" applyAlignment="1">
      <alignment horizontal="center" vertical="center"/>
    </xf>
    <xf numFmtId="164" fontId="4" fillId="0" borderId="0" xfId="0" applyNumberFormat="1" applyFont="1"/>
    <xf numFmtId="165" fontId="4" fillId="0" borderId="0" xfId="0" applyNumberFormat="1" applyFont="1"/>
    <xf numFmtId="0" fontId="4" fillId="0" borderId="0" xfId="0" applyFont="1"/>
    <xf numFmtId="0" fontId="2" fillId="0" borderId="0" xfId="0" applyFont="1"/>
    <xf numFmtId="0" fontId="3" fillId="0" borderId="0" xfId="0" applyFont="1" applyAlignment="1">
      <alignment horizontal="center" vertical="center"/>
    </xf>
    <xf numFmtId="0" fontId="2" fillId="0" borderId="0" xfId="0" applyFont="1" applyAlignment="1">
      <alignment horizontal="left" vertical="center"/>
    </xf>
    <xf numFmtId="0" fontId="5" fillId="0" borderId="0" xfId="0" applyFont="1"/>
    <xf numFmtId="0" fontId="0" fillId="0" borderId="0" xfId="0" applyAlignment="1">
      <alignment horizontal="center"/>
    </xf>
    <xf numFmtId="0" fontId="3" fillId="0" borderId="0" xfId="0" applyFont="1" applyAlignment="1">
      <alignment horizontal="center"/>
    </xf>
    <xf numFmtId="0" fontId="3" fillId="0" borderId="0" xfId="0" applyFont="1" applyAlignment="1">
      <alignment horizontal="left"/>
    </xf>
    <xf numFmtId="0" fontId="4" fillId="0" borderId="0" xfId="0" applyFont="1" applyAlignment="1">
      <alignment horizontal="center"/>
    </xf>
    <xf numFmtId="164" fontId="4" fillId="0" borderId="0" xfId="0" applyNumberFormat="1" applyFont="1" applyAlignment="1">
      <alignment horizontal="left"/>
    </xf>
    <xf numFmtId="164" fontId="0" fillId="0" borderId="0" xfId="0" applyNumberFormat="1" applyAlignment="1">
      <alignment horizontal="left"/>
    </xf>
    <xf numFmtId="0" fontId="4" fillId="0" borderId="0" xfId="0" applyFont="1" applyAlignment="1">
      <alignment horizontal="center" wrapText="1"/>
    </xf>
    <xf numFmtId="164" fontId="3" fillId="0" borderId="2" xfId="0" applyNumberFormat="1" applyFont="1" applyBorder="1" applyAlignment="1" applyProtection="1">
      <alignment horizontal="center" vertical="center"/>
      <protection hidden="1"/>
    </xf>
    <xf numFmtId="166" fontId="3" fillId="0" borderId="3" xfId="0" applyNumberFormat="1" applyFont="1" applyBorder="1" applyAlignment="1" applyProtection="1">
      <alignment horizontal="center" vertical="center"/>
      <protection hidden="1"/>
    </xf>
    <xf numFmtId="0" fontId="14" fillId="0" borderId="0" xfId="0" applyFont="1" applyAlignment="1">
      <alignment horizontal="center"/>
    </xf>
    <xf numFmtId="0" fontId="15" fillId="0" borderId="0" xfId="0" applyFont="1" applyAlignment="1">
      <alignment horizontal="center"/>
    </xf>
    <xf numFmtId="0" fontId="13" fillId="0" borderId="0" xfId="0" applyFont="1" applyAlignment="1">
      <alignment vertical="top"/>
    </xf>
    <xf numFmtId="0" fontId="2" fillId="2" borderId="3" xfId="0" applyFont="1" applyFill="1" applyBorder="1" applyAlignment="1">
      <alignment horizontal="center" vertical="center"/>
    </xf>
    <xf numFmtId="0" fontId="3" fillId="0" borderId="0" xfId="0" applyFont="1" applyAlignment="1">
      <alignment horizontal="right"/>
    </xf>
    <xf numFmtId="0" fontId="2" fillId="2" borderId="3" xfId="0" applyFont="1" applyFill="1" applyBorder="1" applyAlignment="1" applyProtection="1">
      <alignment horizontal="center" vertical="center"/>
      <protection locked="0"/>
    </xf>
    <xf numFmtId="0" fontId="1" fillId="0" borderId="0" xfId="0" applyFont="1"/>
    <xf numFmtId="0" fontId="3" fillId="4" borderId="10" xfId="0" applyFont="1" applyFill="1" applyBorder="1" applyAlignment="1" applyProtection="1">
      <alignment horizontal="center"/>
      <protection locked="0"/>
    </xf>
    <xf numFmtId="165" fontId="3" fillId="4" borderId="10" xfId="0" applyNumberFormat="1" applyFont="1" applyFill="1" applyBorder="1" applyAlignment="1" applyProtection="1">
      <alignment horizontal="center"/>
      <protection locked="0"/>
    </xf>
    <xf numFmtId="20" fontId="3" fillId="4" borderId="3" xfId="0" applyNumberFormat="1" applyFont="1" applyFill="1" applyBorder="1" applyAlignment="1" applyProtection="1">
      <alignment horizontal="center" vertical="center"/>
      <protection locked="0"/>
    </xf>
    <xf numFmtId="0" fontId="0" fillId="0" borderId="0" xfId="0" applyProtection="1">
      <protection hidden="1"/>
    </xf>
    <xf numFmtId="0" fontId="3" fillId="0" borderId="0" xfId="0" applyFont="1" applyAlignment="1" applyProtection="1">
      <alignment horizontal="center"/>
      <protection locked="0"/>
    </xf>
    <xf numFmtId="0" fontId="3" fillId="0" borderId="0" xfId="0" applyFont="1" applyProtection="1">
      <protection hidden="1"/>
    </xf>
    <xf numFmtId="0" fontId="3" fillId="0" borderId="0" xfId="0" applyFont="1" applyAlignment="1" applyProtection="1">
      <alignment horizontal="center" vertical="center" wrapText="1"/>
      <protection hidden="1"/>
    </xf>
    <xf numFmtId="0" fontId="3" fillId="0" borderId="0" xfId="0" applyFont="1" applyAlignment="1" applyProtection="1">
      <alignment horizontal="left"/>
      <protection hidden="1"/>
    </xf>
    <xf numFmtId="0" fontId="3" fillId="0" borderId="0" xfId="0" applyFont="1" applyAlignment="1" applyProtection="1">
      <alignment horizontal="center"/>
      <protection hidden="1"/>
    </xf>
    <xf numFmtId="0" fontId="9" fillId="0" borderId="0" xfId="0" applyFont="1"/>
    <xf numFmtId="0" fontId="0" fillId="0" borderId="0" xfId="0" quotePrefix="1"/>
    <xf numFmtId="0" fontId="24" fillId="0" borderId="0" xfId="0" applyFont="1" applyProtection="1">
      <protection hidden="1"/>
    </xf>
    <xf numFmtId="0" fontId="3" fillId="0" borderId="9" xfId="0" applyFont="1" applyBorder="1" applyAlignment="1" applyProtection="1">
      <alignment horizontal="right"/>
      <protection hidden="1"/>
    </xf>
    <xf numFmtId="0" fontId="3" fillId="0" borderId="4" xfId="0" applyFont="1" applyBorder="1" applyAlignment="1" applyProtection="1">
      <alignment horizontal="center"/>
      <protection hidden="1"/>
    </xf>
    <xf numFmtId="165" fontId="3" fillId="0" borderId="10" xfId="0" applyNumberFormat="1" applyFont="1" applyBorder="1" applyAlignment="1" applyProtection="1">
      <alignment horizontal="center"/>
      <protection hidden="1"/>
    </xf>
    <xf numFmtId="0" fontId="3" fillId="0" borderId="10" xfId="0" applyFont="1" applyBorder="1" applyAlignment="1" applyProtection="1">
      <alignment horizontal="center"/>
      <protection hidden="1"/>
    </xf>
    <xf numFmtId="0" fontId="25" fillId="0" borderId="0" xfId="0" applyFont="1"/>
    <xf numFmtId="0" fontId="11" fillId="0" borderId="0" xfId="0" applyFont="1"/>
    <xf numFmtId="0" fontId="14" fillId="0" borderId="0" xfId="0" applyFont="1" applyAlignment="1">
      <alignment horizontal="center" vertical="top"/>
    </xf>
    <xf numFmtId="0" fontId="28" fillId="0" borderId="0" xfId="0" applyFont="1" applyAlignment="1">
      <alignment vertical="top"/>
    </xf>
    <xf numFmtId="0" fontId="18" fillId="0" borderId="0" xfId="0" applyFont="1" applyAlignment="1">
      <alignment horizontal="center" vertical="center"/>
    </xf>
    <xf numFmtId="0" fontId="0" fillId="0" borderId="0" xfId="0" applyProtection="1">
      <protection locked="0"/>
    </xf>
    <xf numFmtId="0" fontId="29" fillId="0" borderId="0" xfId="0" applyFont="1"/>
    <xf numFmtId="0" fontId="30" fillId="0" borderId="0" xfId="0" applyFont="1" applyAlignment="1">
      <alignment horizontal="left"/>
    </xf>
    <xf numFmtId="0" fontId="3" fillId="0" borderId="0" xfId="0" applyFont="1" applyAlignment="1" applyProtection="1">
      <alignment horizontal="center" vertical="center"/>
      <protection hidden="1"/>
    </xf>
    <xf numFmtId="0" fontId="2" fillId="0" borderId="0" xfId="0" applyFont="1" applyProtection="1">
      <protection hidden="1"/>
    </xf>
    <xf numFmtId="0" fontId="26" fillId="0" borderId="0" xfId="0" applyFont="1" applyAlignment="1" applyProtection="1">
      <alignment horizontal="center" vertical="center"/>
      <protection hidden="1"/>
    </xf>
    <xf numFmtId="0" fontId="2" fillId="0" borderId="0" xfId="0" applyFont="1" applyAlignment="1" applyProtection="1">
      <alignment horizontal="left" vertical="center"/>
      <protection hidden="1"/>
    </xf>
    <xf numFmtId="0" fontId="1" fillId="0" borderId="0" xfId="0" applyFont="1" applyAlignment="1" applyProtection="1">
      <alignment horizontal="left"/>
      <protection hidden="1"/>
    </xf>
    <xf numFmtId="167" fontId="1" fillId="4" borderId="2" xfId="0" applyNumberFormat="1" applyFont="1" applyFill="1" applyBorder="1" applyAlignment="1" applyProtection="1">
      <alignment horizontal="center" vertical="center"/>
      <protection locked="0" hidden="1"/>
    </xf>
    <xf numFmtId="0" fontId="30" fillId="0" borderId="0" xfId="0" applyFont="1" applyAlignment="1" applyProtection="1">
      <alignment horizontal="left"/>
      <protection hidden="1"/>
    </xf>
    <xf numFmtId="0" fontId="2" fillId="0" borderId="0" xfId="0" applyFont="1" applyAlignment="1" applyProtection="1">
      <alignment horizontal="center" vertical="center"/>
      <protection hidden="1"/>
    </xf>
    <xf numFmtId="0" fontId="3" fillId="0" borderId="0" xfId="0" applyFont="1" applyAlignment="1" applyProtection="1">
      <alignment vertical="center"/>
      <protection hidden="1"/>
    </xf>
    <xf numFmtId="164" fontId="3" fillId="0" borderId="0" xfId="0" applyNumberFormat="1" applyFont="1" applyAlignment="1" applyProtection="1">
      <alignment horizontal="center" vertical="center"/>
      <protection hidden="1"/>
    </xf>
    <xf numFmtId="166" fontId="3" fillId="0" borderId="0" xfId="0" applyNumberFormat="1" applyFont="1" applyAlignment="1" applyProtection="1">
      <alignment horizontal="center" vertical="center"/>
      <protection hidden="1"/>
    </xf>
    <xf numFmtId="167" fontId="3" fillId="0" borderId="0" xfId="0" applyNumberFormat="1" applyFont="1" applyAlignment="1" applyProtection="1">
      <alignment horizontal="center" vertical="center"/>
      <protection hidden="1"/>
    </xf>
    <xf numFmtId="20" fontId="3" fillId="0" borderId="0" xfId="0" applyNumberFormat="1" applyFont="1" applyAlignment="1" applyProtection="1">
      <alignment horizontal="center" vertical="center"/>
      <protection hidden="1"/>
    </xf>
    <xf numFmtId="0" fontId="0" fillId="0" borderId="0" xfId="0" applyAlignment="1" applyProtection="1">
      <alignment horizontal="center" vertical="center"/>
      <protection hidden="1"/>
    </xf>
    <xf numFmtId="0" fontId="11" fillId="0" borderId="0" xfId="0" applyFont="1" applyAlignment="1" applyProtection="1">
      <alignment horizontal="center" vertical="center"/>
      <protection hidden="1"/>
    </xf>
    <xf numFmtId="166" fontId="3" fillId="0" borderId="2" xfId="0" applyNumberFormat="1" applyFont="1" applyBorder="1" applyAlignment="1" applyProtection="1">
      <alignment horizontal="center" vertical="center"/>
      <protection hidden="1"/>
    </xf>
    <xf numFmtId="164" fontId="2" fillId="0" borderId="0" xfId="0" applyNumberFormat="1" applyFont="1" applyAlignment="1" applyProtection="1">
      <alignment horizontal="left" vertical="center"/>
      <protection hidden="1"/>
    </xf>
    <xf numFmtId="0" fontId="7" fillId="0" borderId="0" xfId="0" applyFont="1"/>
    <xf numFmtId="2" fontId="3" fillId="0" borderId="3" xfId="0" applyNumberFormat="1" applyFont="1" applyBorder="1" applyAlignment="1" applyProtection="1">
      <alignment horizontal="center" vertical="center"/>
      <protection hidden="1"/>
    </xf>
    <xf numFmtId="0" fontId="32" fillId="0" borderId="0" xfId="0" applyFont="1"/>
    <xf numFmtId="167" fontId="1" fillId="4" borderId="5" xfId="0" applyNumberFormat="1" applyFont="1" applyFill="1" applyBorder="1" applyAlignment="1" applyProtection="1">
      <alignment horizontal="center" vertical="center"/>
      <protection locked="0" hidden="1"/>
    </xf>
    <xf numFmtId="0" fontId="2" fillId="0" borderId="5" xfId="0" applyFont="1" applyBorder="1" applyAlignment="1" applyProtection="1">
      <alignment vertical="center"/>
      <protection hidden="1"/>
    </xf>
    <xf numFmtId="0" fontId="34" fillId="0" borderId="0" xfId="0" applyFont="1" applyAlignment="1" applyProtection="1">
      <alignment horizontal="left" vertical="center"/>
      <protection hidden="1"/>
    </xf>
    <xf numFmtId="0" fontId="3" fillId="4" borderId="4" xfId="0" applyFont="1" applyFill="1" applyBorder="1" applyAlignment="1" applyProtection="1">
      <alignment horizontal="center" vertical="center"/>
      <protection locked="0"/>
    </xf>
    <xf numFmtId="0" fontId="0" fillId="0" borderId="0" xfId="0" applyAlignment="1">
      <alignment wrapText="1"/>
    </xf>
    <xf numFmtId="0" fontId="0" fillId="0" borderId="0" xfId="0" applyAlignment="1">
      <alignment vertical="center"/>
    </xf>
    <xf numFmtId="0" fontId="0" fillId="0" borderId="0" xfId="0" applyAlignment="1">
      <alignment horizontal="left"/>
    </xf>
    <xf numFmtId="0" fontId="6" fillId="0" borderId="0" xfId="0" applyFont="1" applyAlignment="1">
      <alignment vertical="center"/>
    </xf>
    <xf numFmtId="0" fontId="14" fillId="0" borderId="0" xfId="0" applyFont="1" applyAlignment="1">
      <alignment horizontal="left"/>
    </xf>
    <xf numFmtId="0" fontId="14" fillId="0" borderId="0" xfId="0" applyFont="1" applyAlignment="1">
      <alignment wrapText="1"/>
    </xf>
    <xf numFmtId="0" fontId="1" fillId="0" borderId="0" xfId="0" applyFont="1" applyAlignment="1">
      <alignment wrapText="1"/>
    </xf>
    <xf numFmtId="0" fontId="14" fillId="0" borderId="0" xfId="0" applyFont="1"/>
    <xf numFmtId="0" fontId="15" fillId="0" borderId="0" xfId="0" applyFont="1"/>
    <xf numFmtId="164" fontId="0" fillId="0" borderId="0" xfId="0" applyNumberFormat="1" applyAlignment="1">
      <alignment horizontal="right"/>
    </xf>
    <xf numFmtId="0" fontId="0" fillId="0" borderId="0" xfId="0"/>
    <xf numFmtId="0" fontId="3" fillId="0" borderId="9" xfId="0" applyFont="1" applyBorder="1" applyAlignment="1">
      <alignment horizontal="right" wrapText="1"/>
    </xf>
    <xf numFmtId="0" fontId="0" fillId="0" borderId="9" xfId="0" applyBorder="1"/>
    <xf numFmtId="0" fontId="3" fillId="0" borderId="0" xfId="0" applyFont="1" applyAlignment="1">
      <alignment horizontal="right"/>
    </xf>
    <xf numFmtId="0" fontId="11" fillId="4" borderId="2" xfId="0" applyFont="1" applyFill="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2" fillId="0" borderId="2" xfId="0" applyFont="1" applyBorder="1" applyAlignment="1" applyProtection="1">
      <alignment horizontal="right" vertical="center"/>
      <protection hidden="1"/>
    </xf>
    <xf numFmtId="0" fontId="0" fillId="0" borderId="2" xfId="0" applyBorder="1" applyAlignment="1" applyProtection="1">
      <alignment vertical="center"/>
      <protection hidden="1"/>
    </xf>
    <xf numFmtId="0" fontId="2" fillId="0" borderId="43" xfId="0" applyFont="1" applyBorder="1" applyAlignment="1" applyProtection="1">
      <alignment horizontal="right" vertical="center"/>
      <protection hidden="1"/>
    </xf>
    <xf numFmtId="0" fontId="0" fillId="0" borderId="43" xfId="0" applyBorder="1" applyAlignment="1" applyProtection="1">
      <alignment horizontal="right" vertical="center"/>
      <protection hidden="1"/>
    </xf>
    <xf numFmtId="0" fontId="0" fillId="0" borderId="43" xfId="0" applyBorder="1" applyAlignment="1" applyProtection="1">
      <alignment vertical="center"/>
      <protection hidden="1"/>
    </xf>
    <xf numFmtId="164" fontId="1" fillId="0" borderId="0" xfId="0" applyNumberFormat="1" applyFont="1" applyAlignment="1">
      <alignment horizontal="left" vertical="center"/>
    </xf>
    <xf numFmtId="0" fontId="0" fillId="0" borderId="0" xfId="0" applyAlignment="1">
      <alignment vertical="center"/>
    </xf>
    <xf numFmtId="0" fontId="2" fillId="2" borderId="2" xfId="0" applyFont="1" applyFill="1" applyBorder="1" applyAlignment="1">
      <alignment horizontal="center" vertical="center"/>
    </xf>
    <xf numFmtId="0" fontId="0" fillId="0" borderId="2" xfId="0" applyBorder="1" applyAlignment="1">
      <alignment horizontal="center" vertical="center"/>
    </xf>
    <xf numFmtId="0" fontId="3" fillId="4" borderId="10" xfId="0" applyFont="1" applyFill="1" applyBorder="1" applyAlignment="1" applyProtection="1">
      <alignment horizontal="center"/>
      <protection locked="0"/>
    </xf>
    <xf numFmtId="0" fontId="0" fillId="0" borderId="10" xfId="0" applyBorder="1" applyProtection="1">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vertical="center"/>
      <protection locked="0"/>
    </xf>
    <xf numFmtId="0" fontId="3" fillId="0" borderId="0" xfId="0" applyFont="1" applyAlignment="1">
      <alignment vertical="center"/>
    </xf>
    <xf numFmtId="0" fontId="3" fillId="4" borderId="3" xfId="0" applyFont="1" applyFill="1" applyBorder="1" applyAlignment="1" applyProtection="1">
      <alignment horizontal="center" vertical="center"/>
      <protection locked="0" hidden="1"/>
    </xf>
    <xf numFmtId="0" fontId="0" fillId="0" borderId="4" xfId="0" applyBorder="1" applyAlignment="1" applyProtection="1">
      <alignment horizontal="center" vertical="center"/>
      <protection locked="0" hidden="1"/>
    </xf>
    <xf numFmtId="0" fontId="3" fillId="4" borderId="2" xfId="0" applyFont="1" applyFill="1" applyBorder="1" applyAlignment="1" applyProtection="1">
      <alignment horizontal="center" vertical="center"/>
      <protection locked="0" hidden="1"/>
    </xf>
    <xf numFmtId="0" fontId="0" fillId="0" borderId="2" xfId="0" applyBorder="1" applyAlignment="1" applyProtection="1">
      <alignment horizontal="center" vertical="center"/>
      <protection locked="0" hidden="1"/>
    </xf>
    <xf numFmtId="0" fontId="2" fillId="0" borderId="3" xfId="0" applyFont="1" applyBorder="1" applyAlignment="1" applyProtection="1">
      <alignment horizontal="right" vertical="center"/>
      <protection hidden="1"/>
    </xf>
    <xf numFmtId="0" fontId="3" fillId="0" borderId="4" xfId="0" applyFont="1" applyBorder="1" applyAlignment="1">
      <alignment horizontal="right" vertical="center"/>
    </xf>
    <xf numFmtId="0" fontId="1" fillId="0" borderId="0" xfId="0" applyFont="1"/>
    <xf numFmtId="0" fontId="0" fillId="0" borderId="10" xfId="0" applyBorder="1"/>
    <xf numFmtId="14" fontId="3" fillId="4" borderId="10" xfId="0" applyNumberFormat="1"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9" fillId="0" borderId="0" xfId="0" applyFont="1"/>
    <xf numFmtId="165" fontId="3" fillId="4" borderId="10" xfId="0" applyNumberFormat="1" applyFont="1" applyFill="1" applyBorder="1" applyAlignment="1" applyProtection="1">
      <alignment horizontal="center"/>
      <protection locked="0"/>
    </xf>
    <xf numFmtId="14" fontId="3" fillId="4" borderId="4" xfId="0" applyNumberFormat="1"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2" fillId="2" borderId="3" xfId="0" applyFont="1" applyFill="1" applyBorder="1" applyAlignment="1">
      <alignment horizontal="center" vertical="center"/>
    </xf>
    <xf numFmtId="0" fontId="0" fillId="0" borderId="4" xfId="0" applyBorder="1" applyAlignment="1">
      <alignment horizontal="center" vertical="center"/>
    </xf>
    <xf numFmtId="0" fontId="6" fillId="0" borderId="0" xfId="0" applyFont="1" applyAlignment="1">
      <alignment vertical="center"/>
    </xf>
    <xf numFmtId="0" fontId="22" fillId="0" borderId="24" xfId="0" applyFont="1" applyBorder="1" applyAlignment="1" applyProtection="1">
      <alignment vertical="center"/>
      <protection hidden="1"/>
    </xf>
    <xf numFmtId="0" fontId="20" fillId="0" borderId="25" xfId="0" applyFont="1" applyBorder="1" applyProtection="1">
      <protection hidden="1"/>
    </xf>
    <xf numFmtId="0" fontId="20" fillId="0" borderId="26" xfId="0" applyFont="1" applyBorder="1" applyProtection="1">
      <protection hidden="1"/>
    </xf>
    <xf numFmtId="10" fontId="21" fillId="0" borderId="27" xfId="1" applyNumberFormat="1" applyFont="1" applyFill="1" applyBorder="1" applyAlignment="1" applyProtection="1">
      <alignment horizontal="center"/>
      <protection hidden="1"/>
    </xf>
    <xf numFmtId="10" fontId="21" fillId="0" borderId="26" xfId="1" applyNumberFormat="1" applyFont="1" applyFill="1" applyBorder="1" applyAlignment="1" applyProtection="1">
      <alignment horizontal="center"/>
      <protection hidden="1"/>
    </xf>
    <xf numFmtId="0" fontId="19" fillId="0" borderId="27" xfId="0" applyFont="1" applyBorder="1" applyAlignment="1" applyProtection="1">
      <alignment horizontal="center"/>
      <protection hidden="1"/>
    </xf>
    <xf numFmtId="0" fontId="19" fillId="0" borderId="28" xfId="0" applyFont="1" applyBorder="1" applyAlignment="1" applyProtection="1">
      <alignment horizontal="center"/>
      <protection hidden="1"/>
    </xf>
    <xf numFmtId="0" fontId="20" fillId="0" borderId="20" xfId="0" applyFont="1" applyBorder="1" applyAlignment="1" applyProtection="1">
      <alignment vertical="center" wrapText="1"/>
      <protection hidden="1"/>
    </xf>
    <xf numFmtId="0" fontId="20" fillId="0" borderId="9" xfId="0" applyFont="1" applyBorder="1" applyAlignment="1" applyProtection="1">
      <alignment vertical="center"/>
      <protection hidden="1"/>
    </xf>
    <xf numFmtId="0" fontId="20" fillId="0" borderId="6" xfId="0" applyFont="1" applyBorder="1" applyAlignment="1" applyProtection="1">
      <alignment vertical="center"/>
      <protection hidden="1"/>
    </xf>
    <xf numFmtId="0" fontId="20" fillId="0" borderId="31" xfId="0" applyFont="1" applyBorder="1" applyAlignment="1" applyProtection="1">
      <alignment vertical="center"/>
      <protection hidden="1"/>
    </xf>
    <xf numFmtId="0" fontId="20" fillId="0" borderId="1" xfId="0" applyFont="1" applyBorder="1" applyAlignment="1" applyProtection="1">
      <alignment vertical="center"/>
      <protection hidden="1"/>
    </xf>
    <xf numFmtId="0" fontId="20" fillId="0" borderId="32" xfId="0" applyFont="1" applyBorder="1" applyAlignment="1" applyProtection="1">
      <alignment vertical="center"/>
      <protection hidden="1"/>
    </xf>
    <xf numFmtId="0" fontId="19" fillId="4" borderId="14" xfId="0" applyFont="1" applyFill="1" applyBorder="1" applyAlignment="1" applyProtection="1">
      <alignment horizontal="center"/>
      <protection hidden="1"/>
    </xf>
    <xf numFmtId="0" fontId="19" fillId="0" borderId="6" xfId="0" applyFont="1" applyBorder="1" applyAlignment="1" applyProtection="1">
      <alignment horizontal="center"/>
      <protection hidden="1"/>
    </xf>
    <xf numFmtId="0" fontId="19" fillId="0" borderId="33" xfId="0" applyFont="1" applyBorder="1" applyAlignment="1" applyProtection="1">
      <alignment horizontal="center"/>
      <protection hidden="1"/>
    </xf>
    <xf numFmtId="0" fontId="19" fillId="0" borderId="32" xfId="0" applyFont="1" applyBorder="1" applyAlignment="1" applyProtection="1">
      <alignment horizontal="center"/>
      <protection hidden="1"/>
    </xf>
    <xf numFmtId="0" fontId="19" fillId="0" borderId="14" xfId="0" applyFont="1" applyBorder="1" applyAlignment="1" applyProtection="1">
      <alignment horizontal="center"/>
      <protection hidden="1"/>
    </xf>
    <xf numFmtId="0" fontId="19" fillId="0" borderId="41" xfId="0" applyFont="1" applyBorder="1" applyAlignment="1" applyProtection="1">
      <alignment horizontal="center"/>
      <protection hidden="1"/>
    </xf>
    <xf numFmtId="0" fontId="19" fillId="0" borderId="42" xfId="0" applyFont="1" applyBorder="1" applyAlignment="1" applyProtection="1">
      <alignment horizontal="center"/>
      <protection hidden="1"/>
    </xf>
    <xf numFmtId="0" fontId="20" fillId="0" borderId="29" xfId="0" applyFont="1" applyBorder="1" applyAlignment="1" applyProtection="1">
      <alignment vertical="center" wrapText="1"/>
      <protection hidden="1"/>
    </xf>
    <xf numFmtId="0" fontId="20" fillId="0" borderId="13" xfId="0" applyFont="1" applyBorder="1" applyAlignment="1" applyProtection="1">
      <alignment vertical="center"/>
      <protection hidden="1"/>
    </xf>
    <xf numFmtId="0" fontId="20" fillId="0" borderId="30" xfId="0" applyFont="1" applyBorder="1" applyAlignment="1" applyProtection="1">
      <alignment vertical="center"/>
      <protection hidden="1"/>
    </xf>
    <xf numFmtId="0" fontId="20" fillId="0" borderId="23" xfId="0" applyFont="1" applyBorder="1" applyAlignment="1" applyProtection="1">
      <alignment vertical="center"/>
      <protection hidden="1"/>
    </xf>
    <xf numFmtId="0" fontId="20" fillId="0" borderId="10" xfId="0" applyFont="1" applyBorder="1" applyAlignment="1" applyProtection="1">
      <alignment vertical="center"/>
      <protection hidden="1"/>
    </xf>
    <xf numFmtId="0" fontId="20" fillId="0" borderId="8" xfId="0" applyFont="1" applyBorder="1" applyAlignment="1" applyProtection="1">
      <alignment vertical="center"/>
      <protection hidden="1"/>
    </xf>
    <xf numFmtId="0" fontId="21" fillId="3" borderId="34" xfId="0" quotePrefix="1" applyFont="1" applyFill="1" applyBorder="1" applyAlignment="1" applyProtection="1">
      <alignment horizontal="center" vertical="center"/>
      <protection hidden="1"/>
    </xf>
    <xf numFmtId="0" fontId="21" fillId="0" borderId="30" xfId="0" applyFont="1" applyBorder="1" applyAlignment="1" applyProtection="1">
      <alignment horizontal="center" vertical="center"/>
      <protection hidden="1"/>
    </xf>
    <xf numFmtId="0" fontId="21" fillId="0" borderId="7" xfId="0" applyFont="1" applyBorder="1" applyAlignment="1" applyProtection="1">
      <alignment horizontal="center" vertical="center"/>
      <protection hidden="1"/>
    </xf>
    <xf numFmtId="0" fontId="21" fillId="0" borderId="8" xfId="0" applyFont="1" applyBorder="1" applyAlignment="1" applyProtection="1">
      <alignment horizontal="center" vertical="center"/>
      <protection hidden="1"/>
    </xf>
    <xf numFmtId="0" fontId="19" fillId="0" borderId="34" xfId="0" applyFont="1" applyBorder="1" applyAlignment="1" applyProtection="1">
      <alignment horizontal="center"/>
      <protection hidden="1"/>
    </xf>
    <xf numFmtId="0" fontId="19" fillId="0" borderId="39" xfId="0" applyFont="1" applyBorder="1" applyAlignment="1" applyProtection="1">
      <alignment horizontal="center"/>
      <protection hidden="1"/>
    </xf>
    <xf numFmtId="0" fontId="19" fillId="0" borderId="7" xfId="0" applyFont="1" applyBorder="1" applyAlignment="1" applyProtection="1">
      <alignment horizontal="center"/>
      <protection hidden="1"/>
    </xf>
    <xf numFmtId="0" fontId="19" fillId="0" borderId="40" xfId="0" applyFont="1" applyBorder="1" applyAlignment="1" applyProtection="1">
      <alignment horizontal="center"/>
      <protection hidden="1"/>
    </xf>
    <xf numFmtId="0" fontId="20" fillId="0" borderId="29" xfId="0" applyFont="1" applyBorder="1" applyAlignment="1" applyProtection="1">
      <alignment vertical="top" wrapText="1"/>
      <protection hidden="1"/>
    </xf>
    <xf numFmtId="0" fontId="20" fillId="0" borderId="30" xfId="0" applyFont="1" applyBorder="1" applyAlignment="1" applyProtection="1">
      <alignment vertical="top" wrapText="1"/>
      <protection hidden="1"/>
    </xf>
    <xf numFmtId="0" fontId="20" fillId="0" borderId="22" xfId="0" applyFont="1" applyBorder="1" applyAlignment="1" applyProtection="1">
      <alignment vertical="top" wrapText="1"/>
      <protection hidden="1"/>
    </xf>
    <xf numFmtId="0" fontId="20" fillId="0" borderId="11" xfId="0" applyFont="1" applyBorder="1" applyAlignment="1" applyProtection="1">
      <alignment vertical="top" wrapText="1"/>
      <protection hidden="1"/>
    </xf>
    <xf numFmtId="0" fontId="20" fillId="0" borderId="23" xfId="0" applyFont="1" applyBorder="1" applyAlignment="1" applyProtection="1">
      <alignment vertical="top" wrapText="1"/>
      <protection hidden="1"/>
    </xf>
    <xf numFmtId="0" fontId="20" fillId="0" borderId="8" xfId="0" applyFont="1" applyBorder="1" applyAlignment="1" applyProtection="1">
      <alignment vertical="top" wrapText="1"/>
      <protection hidden="1"/>
    </xf>
    <xf numFmtId="0" fontId="20" fillId="0" borderId="18" xfId="0" applyFont="1" applyBorder="1" applyProtection="1">
      <protection hidden="1"/>
    </xf>
    <xf numFmtId="0" fontId="20" fillId="0" borderId="16" xfId="0" applyFont="1" applyBorder="1" applyProtection="1">
      <protection hidden="1"/>
    </xf>
    <xf numFmtId="0" fontId="20" fillId="0" borderId="17" xfId="0" applyFont="1" applyBorder="1" applyProtection="1">
      <protection hidden="1"/>
    </xf>
    <xf numFmtId="0" fontId="19" fillId="4" borderId="18" xfId="0" applyFont="1" applyFill="1" applyBorder="1" applyAlignment="1" applyProtection="1">
      <alignment horizontal="center"/>
      <protection hidden="1"/>
    </xf>
    <xf numFmtId="0" fontId="19" fillId="0" borderId="17" xfId="0" applyFont="1" applyBorder="1" applyAlignment="1" applyProtection="1">
      <alignment horizontal="center"/>
      <protection hidden="1"/>
    </xf>
    <xf numFmtId="0" fontId="19" fillId="0" borderId="18" xfId="0" applyFont="1" applyBorder="1" applyAlignment="1" applyProtection="1">
      <alignment horizontal="center"/>
      <protection hidden="1"/>
    </xf>
    <xf numFmtId="0" fontId="19" fillId="0" borderId="19" xfId="0" applyFont="1" applyBorder="1" applyAlignment="1" applyProtection="1">
      <alignment horizontal="center"/>
      <protection hidden="1"/>
    </xf>
    <xf numFmtId="0" fontId="20" fillId="0" borderId="3" xfId="0" applyFont="1" applyBorder="1" applyProtection="1">
      <protection hidden="1"/>
    </xf>
    <xf numFmtId="0" fontId="20" fillId="0" borderId="4" xfId="0" applyFont="1" applyBorder="1" applyProtection="1">
      <protection hidden="1"/>
    </xf>
    <xf numFmtId="0" fontId="20" fillId="0" borderId="5" xfId="0" applyFont="1" applyBorder="1" applyProtection="1">
      <protection hidden="1"/>
    </xf>
    <xf numFmtId="0" fontId="19" fillId="4" borderId="3" xfId="0" applyFont="1" applyFill="1" applyBorder="1" applyAlignment="1" applyProtection="1">
      <alignment horizontal="center"/>
      <protection hidden="1"/>
    </xf>
    <xf numFmtId="0" fontId="19" fillId="0" borderId="5" xfId="0" applyFont="1" applyBorder="1" applyAlignment="1" applyProtection="1">
      <alignment horizontal="center"/>
      <protection hidden="1"/>
    </xf>
    <xf numFmtId="0" fontId="19" fillId="0" borderId="3" xfId="0" applyFont="1" applyBorder="1" applyAlignment="1" applyProtection="1">
      <alignment horizontal="center"/>
      <protection hidden="1"/>
    </xf>
    <xf numFmtId="0" fontId="19" fillId="0" borderId="21" xfId="0" applyFont="1" applyBorder="1" applyAlignment="1" applyProtection="1">
      <alignment horizontal="center"/>
      <protection hidden="1"/>
    </xf>
    <xf numFmtId="0" fontId="20" fillId="0" borderId="2" xfId="0" applyFont="1" applyBorder="1" applyProtection="1">
      <protection hidden="1"/>
    </xf>
    <xf numFmtId="0" fontId="19" fillId="0" borderId="2" xfId="0" applyFont="1" applyBorder="1" applyProtection="1">
      <protection hidden="1"/>
    </xf>
    <xf numFmtId="0" fontId="19" fillId="4" borderId="5" xfId="0" applyFont="1" applyFill="1" applyBorder="1" applyAlignment="1" applyProtection="1">
      <alignment horizontal="center"/>
      <protection hidden="1"/>
    </xf>
    <xf numFmtId="0" fontId="20" fillId="0" borderId="24" xfId="0" applyFont="1" applyBorder="1" applyProtection="1">
      <protection hidden="1"/>
    </xf>
    <xf numFmtId="0" fontId="21" fillId="3" borderId="27" xfId="0" applyFont="1" applyFill="1" applyBorder="1" applyAlignment="1" applyProtection="1">
      <alignment horizontal="center"/>
      <protection hidden="1"/>
    </xf>
    <xf numFmtId="0" fontId="21" fillId="0" borderId="26" xfId="0" applyFont="1" applyBorder="1" applyAlignment="1" applyProtection="1">
      <alignment horizontal="center"/>
      <protection hidden="1"/>
    </xf>
    <xf numFmtId="0" fontId="20" fillId="5" borderId="20" xfId="0" applyFont="1" applyFill="1" applyBorder="1" applyProtection="1">
      <protection hidden="1"/>
    </xf>
    <xf numFmtId="0" fontId="20" fillId="5" borderId="9" xfId="0" applyFont="1" applyFill="1" applyBorder="1" applyProtection="1">
      <protection hidden="1"/>
    </xf>
    <xf numFmtId="0" fontId="20" fillId="5" borderId="22" xfId="0" applyFont="1" applyFill="1" applyBorder="1" applyProtection="1">
      <protection hidden="1"/>
    </xf>
    <xf numFmtId="0" fontId="20" fillId="5" borderId="0" xfId="0" applyFont="1" applyFill="1" applyProtection="1">
      <protection hidden="1"/>
    </xf>
    <xf numFmtId="0" fontId="19" fillId="0" borderId="23" xfId="0" applyFont="1" applyBorder="1" applyProtection="1">
      <protection hidden="1"/>
    </xf>
    <xf numFmtId="0" fontId="19" fillId="0" borderId="10" xfId="0" applyFont="1" applyBorder="1" applyProtection="1">
      <protection hidden="1"/>
    </xf>
    <xf numFmtId="0" fontId="19" fillId="3" borderId="3" xfId="0" applyFont="1" applyFill="1" applyBorder="1" applyAlignment="1" applyProtection="1">
      <alignment horizontal="center"/>
      <protection hidden="1"/>
    </xf>
    <xf numFmtId="0" fontId="20" fillId="0" borderId="14" xfId="0" applyFont="1" applyBorder="1" applyAlignment="1" applyProtection="1">
      <alignment wrapText="1"/>
      <protection hidden="1"/>
    </xf>
    <xf numFmtId="0" fontId="20" fillId="0" borderId="9" xfId="0" applyFont="1" applyBorder="1" applyProtection="1">
      <protection hidden="1"/>
    </xf>
    <xf numFmtId="0" fontId="20" fillId="0" borderId="6" xfId="0" applyFont="1" applyBorder="1" applyProtection="1">
      <protection hidden="1"/>
    </xf>
    <xf numFmtId="0" fontId="20" fillId="0" borderId="7" xfId="0" applyFont="1" applyBorder="1" applyProtection="1">
      <protection hidden="1"/>
    </xf>
    <xf numFmtId="0" fontId="20" fillId="0" borderId="10" xfId="0" applyFont="1" applyBorder="1" applyProtection="1">
      <protection hidden="1"/>
    </xf>
    <xf numFmtId="0" fontId="20" fillId="0" borderId="8" xfId="0" applyFont="1" applyBorder="1" applyProtection="1">
      <protection hidden="1"/>
    </xf>
    <xf numFmtId="0" fontId="19" fillId="0" borderId="8" xfId="0" applyFont="1" applyBorder="1" applyAlignment="1" applyProtection="1">
      <alignment horizontal="center"/>
      <protection hidden="1"/>
    </xf>
    <xf numFmtId="0" fontId="19" fillId="2" borderId="35" xfId="0" applyFont="1" applyFill="1" applyBorder="1" applyProtection="1">
      <protection hidden="1"/>
    </xf>
    <xf numFmtId="0" fontId="19" fillId="0" borderId="12" xfId="0" applyFont="1" applyBorder="1" applyProtection="1">
      <protection hidden="1"/>
    </xf>
    <xf numFmtId="0" fontId="19" fillId="0" borderId="36" xfId="0" applyFont="1" applyBorder="1" applyProtection="1">
      <protection hidden="1"/>
    </xf>
    <xf numFmtId="0" fontId="19" fillId="2" borderId="37" xfId="0" applyFont="1" applyFill="1" applyBorder="1" applyAlignment="1" applyProtection="1">
      <alignment horizontal="center"/>
      <protection hidden="1"/>
    </xf>
    <xf numFmtId="0" fontId="19" fillId="0" borderId="36" xfId="0" applyFont="1" applyBorder="1" applyAlignment="1" applyProtection="1">
      <alignment horizontal="center"/>
      <protection hidden="1"/>
    </xf>
    <xf numFmtId="0" fontId="19" fillId="0" borderId="38" xfId="0" applyFont="1" applyBorder="1" applyAlignment="1" applyProtection="1">
      <alignment horizontal="center"/>
      <protection hidden="1"/>
    </xf>
    <xf numFmtId="0" fontId="20" fillId="0" borderId="15" xfId="0" applyFont="1" applyBorder="1" applyProtection="1">
      <protection hidden="1"/>
    </xf>
    <xf numFmtId="0" fontId="0" fillId="0" borderId="0" xfId="0" applyAlignment="1" applyProtection="1">
      <alignment horizontal="center"/>
      <protection hidden="1"/>
    </xf>
    <xf numFmtId="0" fontId="2" fillId="0" borderId="24" xfId="0" applyFont="1" applyBorder="1" applyAlignment="1" applyProtection="1">
      <alignment vertical="center"/>
      <protection hidden="1"/>
    </xf>
    <xf numFmtId="0" fontId="3" fillId="0" borderId="25" xfId="0" applyFont="1" applyBorder="1" applyProtection="1">
      <protection hidden="1"/>
    </xf>
    <xf numFmtId="0" fontId="3" fillId="0" borderId="26" xfId="0" applyFont="1" applyBorder="1" applyProtection="1">
      <protection hidden="1"/>
    </xf>
    <xf numFmtId="10" fontId="1" fillId="0" borderId="27" xfId="1" applyNumberFormat="1" applyFont="1" applyFill="1" applyBorder="1" applyAlignment="1" applyProtection="1">
      <alignment horizontal="center"/>
      <protection hidden="1"/>
    </xf>
    <xf numFmtId="10" fontId="1" fillId="0" borderId="26" xfId="1" applyNumberFormat="1" applyFont="1" applyFill="1" applyBorder="1" applyAlignment="1" applyProtection="1">
      <alignment horizontal="center"/>
      <protection hidden="1"/>
    </xf>
    <xf numFmtId="0" fontId="0" fillId="0" borderId="27" xfId="0" applyBorder="1" applyAlignment="1" applyProtection="1">
      <alignment horizontal="center"/>
      <protection hidden="1"/>
    </xf>
    <xf numFmtId="0" fontId="0" fillId="0" borderId="28" xfId="0" applyBorder="1" applyAlignment="1" applyProtection="1">
      <alignment horizontal="center"/>
      <protection hidden="1"/>
    </xf>
    <xf numFmtId="0" fontId="1" fillId="0" borderId="0" xfId="0" applyFont="1" applyAlignment="1" applyProtection="1">
      <alignment horizontal="left"/>
      <protection hidden="1"/>
    </xf>
    <xf numFmtId="0" fontId="0" fillId="0" borderId="0" xfId="0" applyProtection="1">
      <protection hidden="1"/>
    </xf>
    <xf numFmtId="0" fontId="0" fillId="4" borderId="10"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9" xfId="0" applyBorder="1" applyAlignment="1" applyProtection="1">
      <alignment horizontal="center"/>
      <protection hidden="1"/>
    </xf>
    <xf numFmtId="0" fontId="0" fillId="0" borderId="0" xfId="0" quotePrefix="1"/>
    <xf numFmtId="0" fontId="3" fillId="0" borderId="20" xfId="0" applyFont="1" applyBorder="1" applyAlignment="1" applyProtection="1">
      <alignment vertical="center" wrapText="1"/>
      <protection hidden="1"/>
    </xf>
    <xf numFmtId="0" fontId="3" fillId="0" borderId="9" xfId="0" applyFont="1" applyBorder="1" applyAlignment="1" applyProtection="1">
      <alignment vertical="center"/>
      <protection hidden="1"/>
    </xf>
    <xf numFmtId="0" fontId="3" fillId="0" borderId="6" xfId="0" applyFont="1" applyBorder="1" applyAlignment="1" applyProtection="1">
      <alignment vertical="center"/>
      <protection hidden="1"/>
    </xf>
    <xf numFmtId="0" fontId="3" fillId="0" borderId="31" xfId="0" applyFont="1" applyBorder="1" applyAlignment="1" applyProtection="1">
      <alignment vertical="center"/>
      <protection hidden="1"/>
    </xf>
    <xf numFmtId="0" fontId="3" fillId="0" borderId="1" xfId="0" applyFont="1" applyBorder="1" applyAlignment="1" applyProtection="1">
      <alignment vertical="center"/>
      <protection hidden="1"/>
    </xf>
    <xf numFmtId="0" fontId="3" fillId="0" borderId="32" xfId="0" applyFont="1" applyBorder="1" applyAlignment="1" applyProtection="1">
      <alignment vertical="center"/>
      <protection hidden="1"/>
    </xf>
    <xf numFmtId="0" fontId="0" fillId="4" borderId="14" xfId="0"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14" xfId="0" applyBorder="1" applyAlignment="1" applyProtection="1">
      <alignment horizontal="center"/>
      <protection hidden="1"/>
    </xf>
    <xf numFmtId="0" fontId="0" fillId="0" borderId="41" xfId="0" applyBorder="1" applyAlignment="1" applyProtection="1">
      <alignment horizontal="center"/>
      <protection hidden="1"/>
    </xf>
    <xf numFmtId="0" fontId="0" fillId="0" borderId="33" xfId="0" applyBorder="1" applyAlignment="1" applyProtection="1">
      <alignment horizontal="center"/>
      <protection hidden="1"/>
    </xf>
    <xf numFmtId="0" fontId="0" fillId="0" borderId="42" xfId="0" applyBorder="1" applyAlignment="1" applyProtection="1">
      <alignment horizontal="center"/>
      <protection hidden="1"/>
    </xf>
    <xf numFmtId="0" fontId="3" fillId="0" borderId="29" xfId="0" applyFont="1" applyBorder="1" applyAlignment="1" applyProtection="1">
      <alignment vertical="center" wrapText="1"/>
      <protection hidden="1"/>
    </xf>
    <xf numFmtId="0" fontId="3" fillId="0" borderId="13" xfId="0" applyFont="1" applyBorder="1" applyAlignment="1" applyProtection="1">
      <alignment vertical="center"/>
      <protection hidden="1"/>
    </xf>
    <xf numFmtId="0" fontId="3" fillId="0" borderId="30" xfId="0" applyFont="1" applyBorder="1" applyAlignment="1" applyProtection="1">
      <alignment vertical="center"/>
      <protection hidden="1"/>
    </xf>
    <xf numFmtId="0" fontId="3" fillId="0" borderId="23" xfId="0" applyFont="1" applyBorder="1" applyAlignment="1" applyProtection="1">
      <alignment vertical="center"/>
      <protection hidden="1"/>
    </xf>
    <xf numFmtId="0" fontId="3" fillId="0" borderId="10" xfId="0" applyFont="1" applyBorder="1" applyAlignment="1" applyProtection="1">
      <alignment vertical="center"/>
      <protection hidden="1"/>
    </xf>
    <xf numFmtId="0" fontId="3" fillId="0" borderId="8" xfId="0" applyFont="1" applyBorder="1" applyAlignment="1" applyProtection="1">
      <alignment vertical="center"/>
      <protection hidden="1"/>
    </xf>
    <xf numFmtId="0" fontId="1" fillId="3" borderId="34" xfId="0" quotePrefix="1" applyFont="1" applyFill="1" applyBorder="1" applyAlignment="1" applyProtection="1">
      <alignment horizontal="center" vertical="center"/>
      <protection hidden="1"/>
    </xf>
    <xf numFmtId="0" fontId="1" fillId="0" borderId="30" xfId="0" applyFont="1" applyBorder="1" applyAlignment="1" applyProtection="1">
      <alignment horizontal="center" vertical="center"/>
      <protection hidden="1"/>
    </xf>
    <xf numFmtId="0" fontId="1" fillId="0" borderId="7" xfId="0" applyFont="1" applyBorder="1" applyAlignment="1" applyProtection="1">
      <alignment horizontal="center" vertical="center"/>
      <protection hidden="1"/>
    </xf>
    <xf numFmtId="0" fontId="1" fillId="0" borderId="8" xfId="0" applyFont="1" applyBorder="1" applyAlignment="1" applyProtection="1">
      <alignment horizontal="center" vertical="center"/>
      <protection hidden="1"/>
    </xf>
    <xf numFmtId="0" fontId="0" fillId="0" borderId="34" xfId="0" applyBorder="1" applyAlignment="1" applyProtection="1">
      <alignment horizontal="center"/>
      <protection hidden="1"/>
    </xf>
    <xf numFmtId="0" fontId="0" fillId="0" borderId="39" xfId="0" applyBorder="1" applyAlignment="1" applyProtection="1">
      <alignment horizontal="center"/>
      <protection hidden="1"/>
    </xf>
    <xf numFmtId="0" fontId="0" fillId="0" borderId="7" xfId="0" applyBorder="1" applyAlignment="1" applyProtection="1">
      <alignment horizontal="center"/>
      <protection hidden="1"/>
    </xf>
    <xf numFmtId="0" fontId="0" fillId="0" borderId="40" xfId="0" applyBorder="1" applyAlignment="1" applyProtection="1">
      <alignment horizontal="center"/>
      <protection hidden="1"/>
    </xf>
    <xf numFmtId="0" fontId="3" fillId="0" borderId="29" xfId="0" applyFont="1" applyBorder="1" applyAlignment="1" applyProtection="1">
      <alignment vertical="top" wrapText="1"/>
      <protection hidden="1"/>
    </xf>
    <xf numFmtId="0" fontId="3" fillId="0" borderId="30" xfId="0" applyFont="1" applyBorder="1" applyAlignment="1" applyProtection="1">
      <alignment vertical="top" wrapText="1"/>
      <protection hidden="1"/>
    </xf>
    <xf numFmtId="0" fontId="3" fillId="0" borderId="22" xfId="0" applyFont="1" applyBorder="1" applyAlignment="1" applyProtection="1">
      <alignment vertical="top" wrapText="1"/>
      <protection hidden="1"/>
    </xf>
    <xf numFmtId="0" fontId="3" fillId="0" borderId="11" xfId="0" applyFont="1" applyBorder="1" applyAlignment="1" applyProtection="1">
      <alignment vertical="top" wrapText="1"/>
      <protection hidden="1"/>
    </xf>
    <xf numFmtId="0" fontId="3" fillId="0" borderId="23" xfId="0" applyFont="1" applyBorder="1" applyAlignment="1" applyProtection="1">
      <alignment vertical="top" wrapText="1"/>
      <protection hidden="1"/>
    </xf>
    <xf numFmtId="0" fontId="3" fillId="0" borderId="8" xfId="0" applyFont="1" applyBorder="1" applyAlignment="1" applyProtection="1">
      <alignment vertical="top" wrapText="1"/>
      <protection hidden="1"/>
    </xf>
    <xf numFmtId="0" fontId="3" fillId="0" borderId="18" xfId="0" applyFont="1" applyBorder="1" applyProtection="1">
      <protection hidden="1"/>
    </xf>
    <xf numFmtId="0" fontId="3" fillId="0" borderId="16" xfId="0" applyFont="1" applyBorder="1" applyProtection="1">
      <protection hidden="1"/>
    </xf>
    <xf numFmtId="0" fontId="3" fillId="0" borderId="17" xfId="0" applyFont="1" applyBorder="1" applyProtection="1">
      <protection hidden="1"/>
    </xf>
    <xf numFmtId="0" fontId="0" fillId="4" borderId="18" xfId="0" applyFill="1"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3" fillId="0" borderId="3" xfId="0" applyFont="1" applyBorder="1" applyProtection="1">
      <protection hidden="1"/>
    </xf>
    <xf numFmtId="0" fontId="3" fillId="0" borderId="4" xfId="0" applyFont="1" applyBorder="1" applyProtection="1">
      <protection hidden="1"/>
    </xf>
    <xf numFmtId="0" fontId="3" fillId="0" borderId="5" xfId="0" applyFont="1" applyBorder="1" applyProtection="1">
      <protection hidden="1"/>
    </xf>
    <xf numFmtId="0" fontId="0" fillId="4" borderId="3" xfId="0" applyFill="1" applyBorder="1" applyAlignment="1" applyProtection="1">
      <alignment horizontal="center"/>
      <protection locked="0"/>
    </xf>
    <xf numFmtId="0" fontId="0" fillId="0" borderId="5" xfId="0" applyBorder="1" applyAlignment="1" applyProtection="1">
      <alignment horizontal="center"/>
      <protection locked="0"/>
    </xf>
    <xf numFmtId="0" fontId="0" fillId="0" borderId="3" xfId="0" applyBorder="1" applyAlignment="1" applyProtection="1">
      <alignment horizontal="center"/>
      <protection hidden="1"/>
    </xf>
    <xf numFmtId="0" fontId="0" fillId="0" borderId="21" xfId="0" applyBorder="1" applyAlignment="1" applyProtection="1">
      <alignment horizontal="center"/>
      <protection hidden="1"/>
    </xf>
    <xf numFmtId="0" fontId="3" fillId="0" borderId="24" xfId="0" applyFont="1" applyBorder="1" applyProtection="1">
      <protection hidden="1"/>
    </xf>
    <xf numFmtId="0" fontId="1" fillId="3" borderId="27" xfId="0" applyFont="1" applyFill="1" applyBorder="1" applyAlignment="1" applyProtection="1">
      <alignment horizontal="center"/>
      <protection hidden="1"/>
    </xf>
    <xf numFmtId="0" fontId="1" fillId="0" borderId="26" xfId="0" applyFont="1" applyBorder="1" applyAlignment="1" applyProtection="1">
      <alignment horizontal="center"/>
      <protection hidden="1"/>
    </xf>
    <xf numFmtId="0" fontId="3" fillId="5" borderId="20" xfId="0" applyFont="1" applyFill="1" applyBorder="1" applyProtection="1">
      <protection hidden="1"/>
    </xf>
    <xf numFmtId="0" fontId="3" fillId="5" borderId="9" xfId="0" applyFont="1" applyFill="1" applyBorder="1" applyProtection="1">
      <protection hidden="1"/>
    </xf>
    <xf numFmtId="0" fontId="3" fillId="5" borderId="22" xfId="0" applyFont="1" applyFill="1" applyBorder="1" applyProtection="1">
      <protection hidden="1"/>
    </xf>
    <xf numFmtId="0" fontId="3" fillId="5" borderId="0" xfId="0" applyFont="1" applyFill="1" applyProtection="1">
      <protection hidden="1"/>
    </xf>
    <xf numFmtId="0" fontId="0" fillId="4" borderId="3" xfId="0" applyFill="1" applyBorder="1" applyAlignment="1" applyProtection="1">
      <alignment horizontal="center"/>
      <protection locked="0" hidden="1"/>
    </xf>
    <xf numFmtId="0" fontId="0" fillId="4" borderId="5" xfId="0" applyFill="1" applyBorder="1" applyAlignment="1" applyProtection="1">
      <alignment horizontal="center"/>
      <protection locked="0" hidden="1"/>
    </xf>
    <xf numFmtId="0" fontId="3" fillId="0" borderId="14" xfId="0" applyFont="1" applyBorder="1" applyAlignment="1" applyProtection="1">
      <alignment wrapText="1"/>
      <protection hidden="1"/>
    </xf>
    <xf numFmtId="0" fontId="3" fillId="0" borderId="9" xfId="0" applyFont="1" applyBorder="1" applyProtection="1">
      <protection hidden="1"/>
    </xf>
    <xf numFmtId="0" fontId="3" fillId="0" borderId="6" xfId="0" applyFont="1" applyBorder="1" applyProtection="1">
      <protection hidden="1"/>
    </xf>
    <xf numFmtId="0" fontId="3" fillId="0" borderId="7" xfId="0" applyFont="1" applyBorder="1" applyProtection="1">
      <protection hidden="1"/>
    </xf>
    <xf numFmtId="0" fontId="3" fillId="0" borderId="10" xfId="0" applyFont="1" applyBorder="1" applyProtection="1">
      <protection hidden="1"/>
    </xf>
    <xf numFmtId="0" fontId="3" fillId="0" borderId="8" xfId="0" applyFont="1" applyBorder="1" applyProtection="1">
      <protection hidden="1"/>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2" borderId="35" xfId="0" applyFill="1" applyBorder="1" applyProtection="1">
      <protection hidden="1"/>
    </xf>
    <xf numFmtId="0" fontId="0" fillId="0" borderId="12" xfId="0" applyBorder="1" applyProtection="1">
      <protection hidden="1"/>
    </xf>
    <xf numFmtId="0" fontId="0" fillId="0" borderId="36" xfId="0" applyBorder="1" applyProtection="1">
      <protection hidden="1"/>
    </xf>
    <xf numFmtId="0" fontId="0" fillId="2" borderId="37" xfId="0" applyFill="1" applyBorder="1" applyAlignment="1" applyProtection="1">
      <alignment horizontal="center"/>
      <protection hidden="1"/>
    </xf>
    <xf numFmtId="0" fontId="0" fillId="0" borderId="36" xfId="0" applyBorder="1" applyAlignment="1" applyProtection="1">
      <alignment horizontal="center"/>
      <protection hidden="1"/>
    </xf>
    <xf numFmtId="0" fontId="0" fillId="0" borderId="38" xfId="0" applyBorder="1" applyAlignment="1" applyProtection="1">
      <alignment horizontal="center"/>
      <protection hidden="1"/>
    </xf>
    <xf numFmtId="0" fontId="3" fillId="0" borderId="15" xfId="0" applyFont="1" applyBorder="1" applyProtection="1">
      <protection hidden="1"/>
    </xf>
    <xf numFmtId="0" fontId="0" fillId="0" borderId="17" xfId="0" applyBorder="1" applyAlignment="1" applyProtection="1">
      <alignment horizontal="center"/>
      <protection hidden="1"/>
    </xf>
    <xf numFmtId="0" fontId="3" fillId="0" borderId="4" xfId="0" applyFont="1" applyBorder="1" applyAlignment="1" applyProtection="1">
      <alignment horizontal="center"/>
      <protection hidden="1"/>
    </xf>
    <xf numFmtId="0" fontId="0" fillId="0" borderId="4" xfId="0" applyBorder="1" applyAlignment="1" applyProtection="1">
      <alignment horizontal="center"/>
      <protection hidden="1"/>
    </xf>
    <xf numFmtId="165" fontId="3" fillId="0" borderId="10" xfId="0" applyNumberFormat="1" applyFont="1" applyBorder="1" applyAlignment="1" applyProtection="1">
      <alignment horizontal="center"/>
      <protection hidden="1"/>
    </xf>
    <xf numFmtId="0" fontId="3" fillId="0" borderId="10" xfId="0" applyFont="1" applyBorder="1" applyAlignment="1" applyProtection="1">
      <alignment horizontal="center"/>
      <protection hidden="1"/>
    </xf>
    <xf numFmtId="0" fontId="0" fillId="0" borderId="10" xfId="0" applyBorder="1" applyAlignment="1" applyProtection="1">
      <alignment horizontal="center"/>
      <protection hidden="1"/>
    </xf>
    <xf numFmtId="0" fontId="3" fillId="0" borderId="9" xfId="0" applyFont="1" applyBorder="1" applyAlignment="1" applyProtection="1">
      <alignment horizontal="right" wrapText="1"/>
      <protection hidden="1"/>
    </xf>
    <xf numFmtId="0" fontId="0" fillId="0" borderId="9" xfId="0" applyBorder="1" applyProtection="1">
      <protection hidden="1"/>
    </xf>
  </cellXfs>
  <cellStyles count="2">
    <cellStyle name="Normal" xfId="0" builtinId="0"/>
    <cellStyle name="Percent" xfId="1" builtinId="5"/>
  </cellStyles>
  <dxfs count="9">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s>
  <tableStyles count="0" defaultTableStyle="TableStyleMedium2" defaultPivotStyle="PivotStyleLight16"/>
  <colors>
    <mruColors>
      <color rgb="FFCCFF99"/>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microsoft.com/office/2006/relationships/vbaProject" Target="vbaProject.bin"/></Relationships>
</file>

<file path=xl/ctrlProps/ctrlProp1.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9</xdr:col>
      <xdr:colOff>342900</xdr:colOff>
      <xdr:row>0</xdr:row>
      <xdr:rowOff>57150</xdr:rowOff>
    </xdr:from>
    <xdr:to>
      <xdr:col>10</xdr:col>
      <xdr:colOff>1234230</xdr:colOff>
      <xdr:row>2</xdr:row>
      <xdr:rowOff>95250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colorTemperature colorTemp="7300"/>
                  </a14:imgEffect>
                </a14:imgLayer>
              </a14:imgProps>
            </a:ext>
            <a:ext uri="{28A0092B-C50C-407E-A947-70E740481C1C}">
              <a14:useLocalDpi xmlns:a14="http://schemas.microsoft.com/office/drawing/2010/main" val="0"/>
            </a:ext>
          </a:extLst>
        </a:blip>
        <a:stretch>
          <a:fillRect/>
        </a:stretch>
      </xdr:blipFill>
      <xdr:spPr>
        <a:xfrm>
          <a:off x="7296150" y="57150"/>
          <a:ext cx="1894630" cy="4191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101600</xdr:colOff>
          <xdr:row>47</xdr:row>
          <xdr:rowOff>6350</xdr:rowOff>
        </xdr:from>
        <xdr:to>
          <xdr:col>1</xdr:col>
          <xdr:colOff>412750</xdr:colOff>
          <xdr:row>48</xdr:row>
          <xdr:rowOff>12700</xdr:rowOff>
        </xdr:to>
        <xdr:sp macro="" textlink="">
          <xdr:nvSpPr>
            <xdr:cNvPr id="1083" name="DeclareBox"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Q59"/>
  <sheetViews>
    <sheetView showGridLines="0" tabSelected="1" zoomScale="80" zoomScaleNormal="80" zoomScaleSheetLayoutView="100" workbookViewId="0">
      <selection activeCell="C8" sqref="C8"/>
    </sheetView>
  </sheetViews>
  <sheetFormatPr defaultRowHeight="14.5" x14ac:dyDescent="0.35"/>
  <cols>
    <col min="1" max="1" width="5.36328125" customWidth="1"/>
    <col min="2" max="2" width="15.6328125" customWidth="1"/>
    <col min="3" max="3" width="7.54296875" customWidth="1"/>
    <col min="4" max="5" width="10.1796875" customWidth="1"/>
    <col min="6" max="6" width="11.08984375" customWidth="1"/>
    <col min="7" max="7" width="14.81640625" customWidth="1"/>
    <col min="8" max="8" width="9.6328125" customWidth="1"/>
    <col min="9" max="9" width="15.08984375" customWidth="1"/>
    <col min="10" max="10" width="14.36328125" customWidth="1"/>
    <col min="11" max="11" width="19.26953125" customWidth="1"/>
    <col min="12" max="12" width="4.453125" style="34" customWidth="1"/>
    <col min="13" max="17" width="4.453125" customWidth="1"/>
    <col min="18" max="19" width="9.1796875" customWidth="1"/>
  </cols>
  <sheetData>
    <row r="1" spans="2:17" ht="15" customHeight="1" x14ac:dyDescent="0.35">
      <c r="B1" s="50" t="s">
        <v>203</v>
      </c>
      <c r="J1" s="89"/>
      <c r="K1" s="89"/>
    </row>
    <row r="2" spans="2:17" ht="15" customHeight="1" x14ac:dyDescent="0.35">
      <c r="B2" s="26"/>
      <c r="J2" s="89"/>
      <c r="K2" s="89"/>
    </row>
    <row r="3" spans="2:17" ht="21.5" customHeight="1" x14ac:dyDescent="0.35">
      <c r="B3" s="120" t="s">
        <v>93</v>
      </c>
      <c r="C3" s="120"/>
      <c r="D3" s="120"/>
      <c r="E3" s="120"/>
      <c r="F3" s="120"/>
      <c r="G3" s="120"/>
      <c r="H3" s="120"/>
      <c r="I3" s="120"/>
      <c r="J3" s="89"/>
      <c r="K3" s="89"/>
    </row>
    <row r="4" spans="2:17" ht="8" customHeight="1" x14ac:dyDescent="0.35">
      <c r="B4" s="120"/>
      <c r="C4" s="120"/>
      <c r="D4" s="120"/>
      <c r="E4" s="120"/>
      <c r="F4" s="120"/>
      <c r="G4" s="120"/>
      <c r="H4" s="120"/>
      <c r="I4" s="120"/>
    </row>
    <row r="5" spans="2:17" ht="15.5" customHeight="1" x14ac:dyDescent="0.35">
      <c r="B5" s="1" t="s">
        <v>0</v>
      </c>
      <c r="C5" s="104"/>
      <c r="D5" s="105"/>
      <c r="E5" s="105"/>
      <c r="F5" s="105"/>
      <c r="G5" s="105"/>
      <c r="H5" s="105"/>
      <c r="I5" s="105"/>
      <c r="J5" s="105"/>
      <c r="K5" s="52"/>
    </row>
    <row r="6" spans="2:17" ht="15.5" customHeight="1" x14ac:dyDescent="0.35">
      <c r="B6" s="1" t="s">
        <v>55</v>
      </c>
      <c r="C6" s="104"/>
      <c r="D6" s="104"/>
      <c r="F6" s="28" t="s">
        <v>1</v>
      </c>
      <c r="G6" s="31"/>
      <c r="H6" s="90" t="s">
        <v>56</v>
      </c>
      <c r="I6" s="91"/>
      <c r="J6" s="91"/>
      <c r="K6" s="31" t="s">
        <v>82</v>
      </c>
    </row>
    <row r="7" spans="2:17" ht="15.5" customHeight="1" x14ac:dyDescent="0.35">
      <c r="B7" s="1" t="s">
        <v>91</v>
      </c>
      <c r="C7" s="104"/>
      <c r="D7" s="104"/>
      <c r="E7" s="104"/>
      <c r="F7" s="104"/>
      <c r="G7" s="104"/>
      <c r="H7" s="104"/>
      <c r="I7" s="92" t="s">
        <v>201</v>
      </c>
      <c r="J7" s="89"/>
      <c r="K7" s="78" t="s">
        <v>200</v>
      </c>
    </row>
    <row r="8" spans="2:17" ht="15.5" customHeight="1" x14ac:dyDescent="0.35">
      <c r="B8" s="17" t="s">
        <v>2</v>
      </c>
      <c r="C8" s="31" t="s">
        <v>11</v>
      </c>
      <c r="D8" s="28" t="s">
        <v>51</v>
      </c>
      <c r="E8" s="31">
        <v>2026</v>
      </c>
      <c r="F8" s="1"/>
      <c r="G8" s="28" t="s">
        <v>141</v>
      </c>
      <c r="H8" s="31" t="s">
        <v>142</v>
      </c>
      <c r="I8" s="79"/>
      <c r="K8" s="80"/>
    </row>
    <row r="9" spans="2:17" s="1" customFormat="1" ht="15.5" customHeight="1" x14ac:dyDescent="0.35">
      <c r="B9" s="1" t="s">
        <v>92</v>
      </c>
      <c r="C9" s="121">
        <v>46097</v>
      </c>
      <c r="D9" s="121"/>
      <c r="E9" s="16" t="s">
        <v>80</v>
      </c>
      <c r="F9" s="32">
        <v>46248</v>
      </c>
      <c r="G9" s="28" t="s">
        <v>185</v>
      </c>
      <c r="H9" s="31" t="s">
        <v>189</v>
      </c>
      <c r="I9" s="74">
        <f>IF(H9="30 Mins",0.5,IF(H9="45 Mins",0.75,IF(H9="1 Hour",1,IF(H9="1 Hr 15 Mins",1.25,IF(H9="1 Hr 30 Mins",1.5,IF(H9="1 Hr 45 Mins",1.75,IF(H9="2 Hour",2)))))))</f>
        <v>1</v>
      </c>
      <c r="L9" s="36"/>
    </row>
    <row r="10" spans="2:17" ht="8" customHeight="1" x14ac:dyDescent="0.35">
      <c r="B10" s="117"/>
      <c r="C10" s="117"/>
      <c r="D10" s="117"/>
      <c r="E10" s="117"/>
      <c r="F10" s="117"/>
      <c r="G10" s="117"/>
      <c r="H10" s="117"/>
      <c r="I10" s="117"/>
    </row>
    <row r="11" spans="2:17" s="1" customFormat="1" ht="15.5" customHeight="1" x14ac:dyDescent="0.3">
      <c r="B11" s="7" t="s">
        <v>3</v>
      </c>
      <c r="C11" s="7" t="s">
        <v>54</v>
      </c>
      <c r="D11" s="27" t="s">
        <v>83</v>
      </c>
      <c r="E11" s="27" t="s">
        <v>84</v>
      </c>
      <c r="F11" s="29" t="s">
        <v>4</v>
      </c>
      <c r="G11" s="124" t="s">
        <v>5</v>
      </c>
      <c r="H11" s="125"/>
      <c r="I11" s="125"/>
      <c r="J11" s="102" t="s">
        <v>174</v>
      </c>
      <c r="K11" s="103"/>
      <c r="L11" s="56"/>
      <c r="M11" s="11"/>
      <c r="N11" s="11"/>
      <c r="O11" s="11"/>
      <c r="P11" s="11"/>
      <c r="Q11" s="11"/>
    </row>
    <row r="12" spans="2:17" s="1" customFormat="1" ht="15.5" customHeight="1" x14ac:dyDescent="0.3">
      <c r="B12" s="22">
        <f>DATE($E$8,VLOOKUP($C$8,Sheet2!$E:$F,2,FALSE),1)</f>
        <v>46082</v>
      </c>
      <c r="C12" s="23">
        <f>B12</f>
        <v>46082</v>
      </c>
      <c r="D12" s="33"/>
      <c r="E12" s="33"/>
      <c r="F12" s="73">
        <f>IF(((E12-D12 +(E12&lt;D12) )*24)&gt;=5,(((E12-D12+(E12&lt;D12)))*24)-$I$9, ((E12-D12+(E12&lt;D12)))*24)</f>
        <v>0</v>
      </c>
      <c r="G12" s="110" t="s">
        <v>125</v>
      </c>
      <c r="H12" s="111"/>
      <c r="I12" s="111"/>
      <c r="J12" s="93"/>
      <c r="K12" s="94"/>
      <c r="L12" s="57">
        <f xml:space="preserve"> IF(B12="",0, IF(F12&gt;=6,1, IF(F12&gt;=2.75,0.5,0)))</f>
        <v>0</v>
      </c>
      <c r="M12" s="12"/>
      <c r="N12" s="12"/>
      <c r="O12" s="12"/>
      <c r="P12" s="12"/>
      <c r="Q12" s="12"/>
    </row>
    <row r="13" spans="2:17" s="1" customFormat="1" ht="15.5" customHeight="1" x14ac:dyDescent="0.3">
      <c r="B13" s="22">
        <f>IF(B12="","", IF(B12+1&lt;=EOMONTH($B$12,0),B12 + 1,""))</f>
        <v>46083</v>
      </c>
      <c r="C13" s="23">
        <f t="shared" ref="C13:C41" si="0">B13</f>
        <v>46083</v>
      </c>
      <c r="D13" s="33"/>
      <c r="E13" s="33"/>
      <c r="F13" s="73">
        <f t="shared" ref="F13:F42" si="1">IF(((E13-D13 +(E13&lt;D13) )*24)&gt;=5,(((E13-D13+(E13&lt;D13)))*24)-$I$9, ((E13-D13+(E13&lt;D13)))*24)</f>
        <v>0</v>
      </c>
      <c r="G13" s="110"/>
      <c r="H13" s="111"/>
      <c r="I13" s="111"/>
      <c r="J13" s="93"/>
      <c r="K13" s="94"/>
      <c r="L13" s="57">
        <f t="shared" ref="L13:L42" si="2" xml:space="preserve"> IF(B13="",0, IF(F13&gt;=6,1, IF(F13&gt;=2.75,0.5,0)))</f>
        <v>0</v>
      </c>
      <c r="M13" s="12"/>
      <c r="N13" s="12"/>
      <c r="O13" s="12"/>
      <c r="P13" s="12"/>
      <c r="Q13" s="12"/>
    </row>
    <row r="14" spans="2:17" s="1" customFormat="1" ht="15.5" customHeight="1" x14ac:dyDescent="0.3">
      <c r="B14" s="22">
        <f t="shared" ref="B14:B42" si="3">IF(B13="","", IF(B13+1&lt;=EOMONTH($B$12,0),B13 + 1,""))</f>
        <v>46084</v>
      </c>
      <c r="C14" s="23">
        <f t="shared" si="0"/>
        <v>46084</v>
      </c>
      <c r="D14" s="33"/>
      <c r="E14" s="33"/>
      <c r="F14" s="73">
        <f t="shared" si="1"/>
        <v>0</v>
      </c>
      <c r="G14" s="110"/>
      <c r="H14" s="111"/>
      <c r="I14" s="111"/>
      <c r="J14" s="93"/>
      <c r="K14" s="94"/>
      <c r="L14" s="57">
        <f t="shared" si="2"/>
        <v>0</v>
      </c>
      <c r="M14" s="12"/>
      <c r="N14" s="12"/>
      <c r="O14" s="12"/>
      <c r="P14" s="12"/>
      <c r="Q14" s="12"/>
    </row>
    <row r="15" spans="2:17" s="1" customFormat="1" ht="15.5" customHeight="1" x14ac:dyDescent="0.3">
      <c r="B15" s="22">
        <f t="shared" si="3"/>
        <v>46085</v>
      </c>
      <c r="C15" s="23">
        <f t="shared" si="0"/>
        <v>46085</v>
      </c>
      <c r="D15" s="33"/>
      <c r="E15" s="33"/>
      <c r="F15" s="73">
        <f t="shared" si="1"/>
        <v>0</v>
      </c>
      <c r="G15" s="110"/>
      <c r="H15" s="111"/>
      <c r="I15" s="111"/>
      <c r="J15" s="93"/>
      <c r="K15" s="94"/>
      <c r="L15" s="57">
        <f t="shared" si="2"/>
        <v>0</v>
      </c>
      <c r="M15" s="12"/>
      <c r="N15" s="12"/>
      <c r="O15" s="12"/>
      <c r="P15" s="12"/>
      <c r="Q15" s="12"/>
    </row>
    <row r="16" spans="2:17" s="1" customFormat="1" ht="15.5" customHeight="1" x14ac:dyDescent="0.3">
      <c r="B16" s="22">
        <f t="shared" si="3"/>
        <v>46086</v>
      </c>
      <c r="C16" s="23">
        <f t="shared" si="0"/>
        <v>46086</v>
      </c>
      <c r="D16" s="33"/>
      <c r="E16" s="33"/>
      <c r="F16" s="73">
        <f t="shared" si="1"/>
        <v>0</v>
      </c>
      <c r="G16" s="110"/>
      <c r="H16" s="111"/>
      <c r="I16" s="111"/>
      <c r="J16" s="93"/>
      <c r="K16" s="94"/>
      <c r="L16" s="57">
        <f t="shared" si="2"/>
        <v>0</v>
      </c>
      <c r="M16" s="12"/>
      <c r="N16" s="12"/>
      <c r="O16" s="12"/>
      <c r="P16" s="12"/>
      <c r="Q16" s="12"/>
    </row>
    <row r="17" spans="2:17" s="1" customFormat="1" ht="15.5" customHeight="1" x14ac:dyDescent="0.3">
      <c r="B17" s="22">
        <f t="shared" si="3"/>
        <v>46087</v>
      </c>
      <c r="C17" s="23">
        <f t="shared" si="0"/>
        <v>46087</v>
      </c>
      <c r="D17" s="33"/>
      <c r="E17" s="33"/>
      <c r="F17" s="73">
        <f t="shared" si="1"/>
        <v>0</v>
      </c>
      <c r="G17" s="110"/>
      <c r="H17" s="111"/>
      <c r="I17" s="111"/>
      <c r="J17" s="93"/>
      <c r="K17" s="94"/>
      <c r="L17" s="57">
        <f t="shared" si="2"/>
        <v>0</v>
      </c>
      <c r="M17" s="12"/>
      <c r="N17" s="12"/>
      <c r="O17" s="12"/>
      <c r="P17" s="12"/>
      <c r="Q17" s="12"/>
    </row>
    <row r="18" spans="2:17" s="1" customFormat="1" ht="15.5" customHeight="1" x14ac:dyDescent="0.3">
      <c r="B18" s="22">
        <f t="shared" si="3"/>
        <v>46088</v>
      </c>
      <c r="C18" s="23">
        <f t="shared" si="0"/>
        <v>46088</v>
      </c>
      <c r="D18" s="33"/>
      <c r="E18" s="33"/>
      <c r="F18" s="73">
        <f t="shared" si="1"/>
        <v>0</v>
      </c>
      <c r="G18" s="110" t="s">
        <v>125</v>
      </c>
      <c r="H18" s="111"/>
      <c r="I18" s="111"/>
      <c r="J18" s="93"/>
      <c r="K18" s="94"/>
      <c r="L18" s="57">
        <f t="shared" si="2"/>
        <v>0</v>
      </c>
      <c r="M18" s="12"/>
      <c r="N18" s="12"/>
      <c r="O18" s="12"/>
      <c r="P18" s="12"/>
      <c r="Q18" s="12"/>
    </row>
    <row r="19" spans="2:17" s="1" customFormat="1" ht="15.5" customHeight="1" x14ac:dyDescent="0.3">
      <c r="B19" s="22">
        <f t="shared" si="3"/>
        <v>46089</v>
      </c>
      <c r="C19" s="23">
        <f t="shared" si="0"/>
        <v>46089</v>
      </c>
      <c r="D19" s="33"/>
      <c r="E19" s="33"/>
      <c r="F19" s="73">
        <f t="shared" si="1"/>
        <v>0</v>
      </c>
      <c r="G19" s="110" t="s">
        <v>125</v>
      </c>
      <c r="H19" s="111"/>
      <c r="I19" s="111"/>
      <c r="J19" s="93"/>
      <c r="K19" s="94"/>
      <c r="L19" s="57">
        <f t="shared" si="2"/>
        <v>0</v>
      </c>
      <c r="M19" s="12"/>
      <c r="N19" s="12"/>
      <c r="O19" s="12"/>
      <c r="P19" s="12"/>
      <c r="Q19" s="12"/>
    </row>
    <row r="20" spans="2:17" s="1" customFormat="1" ht="15.5" customHeight="1" x14ac:dyDescent="0.3">
      <c r="B20" s="22">
        <f t="shared" si="3"/>
        <v>46090</v>
      </c>
      <c r="C20" s="23">
        <f t="shared" si="0"/>
        <v>46090</v>
      </c>
      <c r="D20" s="33"/>
      <c r="E20" s="33"/>
      <c r="F20" s="73">
        <f t="shared" si="1"/>
        <v>0</v>
      </c>
      <c r="G20" s="110"/>
      <c r="H20" s="111"/>
      <c r="I20" s="111"/>
      <c r="J20" s="93"/>
      <c r="K20" s="94"/>
      <c r="L20" s="57">
        <f t="shared" si="2"/>
        <v>0</v>
      </c>
      <c r="M20" s="12"/>
      <c r="N20" s="12"/>
      <c r="O20" s="12"/>
      <c r="P20" s="12"/>
      <c r="Q20" s="12"/>
    </row>
    <row r="21" spans="2:17" s="1" customFormat="1" ht="15.5" customHeight="1" x14ac:dyDescent="0.3">
      <c r="B21" s="22">
        <f t="shared" si="3"/>
        <v>46091</v>
      </c>
      <c r="C21" s="23">
        <f t="shared" si="0"/>
        <v>46091</v>
      </c>
      <c r="D21" s="33"/>
      <c r="E21" s="33"/>
      <c r="F21" s="73">
        <f>IF(((E21-D21 +(E21&lt;D21) )*24)&gt;=5,(((E21-D21+(E21&lt;D21)))*24)-$I$9, ((E21-D21+(E21&lt;D21)))*24)</f>
        <v>0</v>
      </c>
      <c r="G21" s="110"/>
      <c r="H21" s="111"/>
      <c r="I21" s="111"/>
      <c r="J21" s="93"/>
      <c r="K21" s="94"/>
      <c r="L21" s="57">
        <f t="shared" si="2"/>
        <v>0</v>
      </c>
      <c r="M21" s="12"/>
      <c r="N21" s="12"/>
      <c r="O21" s="12"/>
      <c r="P21" s="12"/>
      <c r="Q21" s="12"/>
    </row>
    <row r="22" spans="2:17" s="1" customFormat="1" ht="15.5" customHeight="1" x14ac:dyDescent="0.3">
      <c r="B22" s="22">
        <f t="shared" si="3"/>
        <v>46092</v>
      </c>
      <c r="C22" s="23">
        <f t="shared" si="0"/>
        <v>46092</v>
      </c>
      <c r="D22" s="33"/>
      <c r="E22" s="33"/>
      <c r="F22" s="73">
        <f t="shared" si="1"/>
        <v>0</v>
      </c>
      <c r="G22" s="110"/>
      <c r="H22" s="111"/>
      <c r="I22" s="111"/>
      <c r="J22" s="93"/>
      <c r="K22" s="94"/>
      <c r="L22" s="57">
        <f t="shared" si="2"/>
        <v>0</v>
      </c>
      <c r="M22" s="12"/>
      <c r="N22" s="12"/>
      <c r="O22" s="12"/>
      <c r="P22" s="12"/>
      <c r="Q22" s="12"/>
    </row>
    <row r="23" spans="2:17" s="1" customFormat="1" ht="15.5" customHeight="1" x14ac:dyDescent="0.3">
      <c r="B23" s="22">
        <f t="shared" si="3"/>
        <v>46093</v>
      </c>
      <c r="C23" s="23">
        <f t="shared" si="0"/>
        <v>46093</v>
      </c>
      <c r="D23" s="33"/>
      <c r="E23" s="33"/>
      <c r="F23" s="73">
        <f t="shared" si="1"/>
        <v>0</v>
      </c>
      <c r="G23" s="110"/>
      <c r="H23" s="111"/>
      <c r="I23" s="111"/>
      <c r="J23" s="93"/>
      <c r="K23" s="94"/>
      <c r="L23" s="57">
        <f t="shared" si="2"/>
        <v>0</v>
      </c>
      <c r="M23" s="12"/>
      <c r="N23" s="12"/>
      <c r="O23" s="12"/>
      <c r="P23" s="12"/>
      <c r="Q23" s="12"/>
    </row>
    <row r="24" spans="2:17" s="1" customFormat="1" ht="15.5" customHeight="1" x14ac:dyDescent="0.3">
      <c r="B24" s="22">
        <f t="shared" si="3"/>
        <v>46094</v>
      </c>
      <c r="C24" s="23">
        <f t="shared" si="0"/>
        <v>46094</v>
      </c>
      <c r="D24" s="33"/>
      <c r="E24" s="33"/>
      <c r="F24" s="73">
        <f t="shared" si="1"/>
        <v>0</v>
      </c>
      <c r="G24" s="110"/>
      <c r="H24" s="111"/>
      <c r="I24" s="111"/>
      <c r="J24" s="93"/>
      <c r="K24" s="94"/>
      <c r="L24" s="57">
        <f t="shared" si="2"/>
        <v>0</v>
      </c>
      <c r="M24" s="12"/>
      <c r="N24" s="12"/>
      <c r="O24" s="12"/>
      <c r="P24" s="12"/>
      <c r="Q24" s="12"/>
    </row>
    <row r="25" spans="2:17" s="1" customFormat="1" ht="15.5" customHeight="1" x14ac:dyDescent="0.3">
      <c r="B25" s="22">
        <f t="shared" si="3"/>
        <v>46095</v>
      </c>
      <c r="C25" s="23">
        <f t="shared" si="0"/>
        <v>46095</v>
      </c>
      <c r="D25" s="33"/>
      <c r="E25" s="33"/>
      <c r="F25" s="73">
        <f t="shared" si="1"/>
        <v>0</v>
      </c>
      <c r="G25" s="110" t="s">
        <v>125</v>
      </c>
      <c r="H25" s="111"/>
      <c r="I25" s="111"/>
      <c r="J25" s="93"/>
      <c r="K25" s="94"/>
      <c r="L25" s="57">
        <f t="shared" si="2"/>
        <v>0</v>
      </c>
      <c r="M25" s="12"/>
      <c r="N25" s="12"/>
      <c r="O25" s="12"/>
      <c r="P25" s="12"/>
      <c r="Q25" s="12"/>
    </row>
    <row r="26" spans="2:17" s="1" customFormat="1" ht="15.5" customHeight="1" x14ac:dyDescent="0.3">
      <c r="B26" s="22">
        <f t="shared" si="3"/>
        <v>46096</v>
      </c>
      <c r="C26" s="23">
        <f t="shared" si="0"/>
        <v>46096</v>
      </c>
      <c r="D26" s="33"/>
      <c r="E26" s="33"/>
      <c r="F26" s="73">
        <f>IF(((E26-D26 +(E26&lt;D26) )*24)&gt;=5,(((E26-D26+(E26&lt;D26)))*24)-$I$9, ((E26-D26+(E26&lt;D26)))*24)</f>
        <v>0</v>
      </c>
      <c r="G26" s="110" t="s">
        <v>125</v>
      </c>
      <c r="H26" s="111"/>
      <c r="I26" s="111"/>
      <c r="J26" s="93"/>
      <c r="K26" s="94"/>
      <c r="L26" s="57">
        <f t="shared" si="2"/>
        <v>0</v>
      </c>
      <c r="M26" s="12"/>
      <c r="N26" s="12"/>
      <c r="O26" s="12"/>
      <c r="P26" s="12"/>
      <c r="Q26" s="12"/>
    </row>
    <row r="27" spans="2:17" s="1" customFormat="1" ht="15.5" customHeight="1" x14ac:dyDescent="0.3">
      <c r="B27" s="22">
        <f t="shared" si="3"/>
        <v>46097</v>
      </c>
      <c r="C27" s="23">
        <f t="shared" si="0"/>
        <v>46097</v>
      </c>
      <c r="D27" s="33"/>
      <c r="E27" s="33"/>
      <c r="F27" s="73">
        <f t="shared" si="1"/>
        <v>0</v>
      </c>
      <c r="G27" s="110"/>
      <c r="H27" s="111"/>
      <c r="I27" s="111"/>
      <c r="J27" s="93"/>
      <c r="K27" s="94"/>
      <c r="L27" s="57">
        <f t="shared" si="2"/>
        <v>0</v>
      </c>
      <c r="M27" s="12"/>
      <c r="N27" s="12"/>
      <c r="O27" s="12"/>
      <c r="P27" s="12"/>
      <c r="Q27" s="12"/>
    </row>
    <row r="28" spans="2:17" s="1" customFormat="1" ht="15.5" customHeight="1" x14ac:dyDescent="0.3">
      <c r="B28" s="22">
        <f t="shared" si="3"/>
        <v>46098</v>
      </c>
      <c r="C28" s="23">
        <f t="shared" si="0"/>
        <v>46098</v>
      </c>
      <c r="D28" s="33"/>
      <c r="E28" s="33"/>
      <c r="F28" s="73">
        <f t="shared" si="1"/>
        <v>0</v>
      </c>
      <c r="G28" s="110"/>
      <c r="H28" s="111"/>
      <c r="I28" s="111"/>
      <c r="J28" s="93"/>
      <c r="K28" s="94"/>
      <c r="L28" s="57">
        <f t="shared" si="2"/>
        <v>0</v>
      </c>
      <c r="M28" s="12"/>
      <c r="N28" s="12"/>
      <c r="O28" s="12"/>
      <c r="P28" s="12"/>
      <c r="Q28" s="12"/>
    </row>
    <row r="29" spans="2:17" s="1" customFormat="1" ht="15.5" customHeight="1" x14ac:dyDescent="0.3">
      <c r="B29" s="22">
        <f t="shared" si="3"/>
        <v>46099</v>
      </c>
      <c r="C29" s="23">
        <f t="shared" si="0"/>
        <v>46099</v>
      </c>
      <c r="D29" s="33"/>
      <c r="E29" s="33"/>
      <c r="F29" s="73">
        <f t="shared" si="1"/>
        <v>0</v>
      </c>
      <c r="G29" s="110"/>
      <c r="H29" s="111"/>
      <c r="I29" s="111"/>
      <c r="J29" s="93"/>
      <c r="K29" s="94"/>
      <c r="L29" s="57">
        <f t="shared" si="2"/>
        <v>0</v>
      </c>
      <c r="M29" s="12"/>
      <c r="N29" s="12"/>
      <c r="O29" s="12"/>
      <c r="P29" s="12"/>
      <c r="Q29" s="12"/>
    </row>
    <row r="30" spans="2:17" s="1" customFormat="1" ht="15.5" customHeight="1" x14ac:dyDescent="0.3">
      <c r="B30" s="22">
        <f t="shared" si="3"/>
        <v>46100</v>
      </c>
      <c r="C30" s="23">
        <f t="shared" si="0"/>
        <v>46100</v>
      </c>
      <c r="D30" s="33"/>
      <c r="E30" s="33"/>
      <c r="F30" s="73">
        <f t="shared" si="1"/>
        <v>0</v>
      </c>
      <c r="G30" s="110"/>
      <c r="H30" s="111"/>
      <c r="I30" s="111"/>
      <c r="J30" s="93"/>
      <c r="K30" s="94"/>
      <c r="L30" s="57">
        <f t="shared" si="2"/>
        <v>0</v>
      </c>
      <c r="M30" s="12"/>
      <c r="N30" s="12"/>
      <c r="O30" s="12"/>
      <c r="P30" s="12"/>
      <c r="Q30" s="12"/>
    </row>
    <row r="31" spans="2:17" s="1" customFormat="1" ht="15.5" customHeight="1" x14ac:dyDescent="0.3">
      <c r="B31" s="22">
        <f t="shared" si="3"/>
        <v>46101</v>
      </c>
      <c r="C31" s="23">
        <f t="shared" si="0"/>
        <v>46101</v>
      </c>
      <c r="D31" s="33"/>
      <c r="E31" s="33"/>
      <c r="F31" s="73">
        <f t="shared" si="1"/>
        <v>0</v>
      </c>
      <c r="G31" s="110"/>
      <c r="H31" s="111"/>
      <c r="I31" s="111"/>
      <c r="J31" s="93"/>
      <c r="K31" s="94"/>
      <c r="L31" s="57">
        <f t="shared" si="2"/>
        <v>0</v>
      </c>
      <c r="M31" s="12"/>
      <c r="N31" s="12"/>
      <c r="O31" s="12"/>
      <c r="P31" s="12"/>
      <c r="Q31" s="12"/>
    </row>
    <row r="32" spans="2:17" s="1" customFormat="1" ht="15.5" customHeight="1" x14ac:dyDescent="0.3">
      <c r="B32" s="22">
        <f t="shared" si="3"/>
        <v>46102</v>
      </c>
      <c r="C32" s="23">
        <f t="shared" si="0"/>
        <v>46102</v>
      </c>
      <c r="D32" s="33"/>
      <c r="E32" s="33"/>
      <c r="F32" s="73">
        <f t="shared" si="1"/>
        <v>0</v>
      </c>
      <c r="G32" s="110" t="s">
        <v>24</v>
      </c>
      <c r="H32" s="111"/>
      <c r="I32" s="111"/>
      <c r="J32" s="93"/>
      <c r="K32" s="94"/>
      <c r="L32" s="57">
        <f t="shared" si="2"/>
        <v>0</v>
      </c>
      <c r="M32" s="12"/>
      <c r="N32" s="12"/>
      <c r="O32" s="12"/>
      <c r="P32" s="12"/>
      <c r="Q32" s="12"/>
    </row>
    <row r="33" spans="2:17" s="1" customFormat="1" ht="15.5" customHeight="1" x14ac:dyDescent="0.3">
      <c r="B33" s="22">
        <f t="shared" si="3"/>
        <v>46103</v>
      </c>
      <c r="C33" s="23">
        <f t="shared" si="0"/>
        <v>46103</v>
      </c>
      <c r="D33" s="33"/>
      <c r="E33" s="33"/>
      <c r="F33" s="73">
        <f t="shared" si="1"/>
        <v>0</v>
      </c>
      <c r="G33" s="110" t="s">
        <v>125</v>
      </c>
      <c r="H33" s="111"/>
      <c r="I33" s="111"/>
      <c r="J33" s="93"/>
      <c r="K33" s="94"/>
      <c r="L33" s="57">
        <f t="shared" si="2"/>
        <v>0</v>
      </c>
      <c r="M33" s="12"/>
      <c r="N33" s="12"/>
      <c r="O33" s="12"/>
      <c r="P33" s="12"/>
      <c r="Q33" s="12"/>
    </row>
    <row r="34" spans="2:17" s="1" customFormat="1" ht="15.5" customHeight="1" x14ac:dyDescent="0.3">
      <c r="B34" s="22">
        <f t="shared" si="3"/>
        <v>46104</v>
      </c>
      <c r="C34" s="23">
        <f t="shared" si="0"/>
        <v>46104</v>
      </c>
      <c r="D34" s="33"/>
      <c r="E34" s="33"/>
      <c r="F34" s="73">
        <f t="shared" si="1"/>
        <v>0</v>
      </c>
      <c r="G34" s="110"/>
      <c r="H34" s="111"/>
      <c r="I34" s="111"/>
      <c r="J34" s="93"/>
      <c r="K34" s="94"/>
      <c r="L34" s="57">
        <f t="shared" si="2"/>
        <v>0</v>
      </c>
      <c r="M34" s="12"/>
      <c r="N34" s="12"/>
      <c r="O34" s="12"/>
      <c r="P34" s="12"/>
      <c r="Q34" s="12"/>
    </row>
    <row r="35" spans="2:17" s="1" customFormat="1" ht="15.5" customHeight="1" x14ac:dyDescent="0.3">
      <c r="B35" s="22">
        <f t="shared" si="3"/>
        <v>46105</v>
      </c>
      <c r="C35" s="23">
        <f t="shared" si="0"/>
        <v>46105</v>
      </c>
      <c r="D35" s="33"/>
      <c r="E35" s="33"/>
      <c r="F35" s="73">
        <f t="shared" si="1"/>
        <v>0</v>
      </c>
      <c r="G35" s="110"/>
      <c r="H35" s="111"/>
      <c r="I35" s="111"/>
      <c r="J35" s="93"/>
      <c r="K35" s="94"/>
      <c r="L35" s="57">
        <f t="shared" si="2"/>
        <v>0</v>
      </c>
      <c r="M35" s="12"/>
      <c r="N35" s="12"/>
      <c r="O35" s="12"/>
      <c r="P35" s="12"/>
      <c r="Q35" s="12"/>
    </row>
    <row r="36" spans="2:17" s="1" customFormat="1" ht="15.5" customHeight="1" x14ac:dyDescent="0.3">
      <c r="B36" s="22">
        <f t="shared" si="3"/>
        <v>46106</v>
      </c>
      <c r="C36" s="23">
        <f t="shared" si="0"/>
        <v>46106</v>
      </c>
      <c r="D36" s="33"/>
      <c r="E36" s="33"/>
      <c r="F36" s="73">
        <f t="shared" si="1"/>
        <v>0</v>
      </c>
      <c r="G36" s="110"/>
      <c r="H36" s="111"/>
      <c r="I36" s="111"/>
      <c r="J36" s="93"/>
      <c r="K36" s="94"/>
      <c r="L36" s="57">
        <f t="shared" si="2"/>
        <v>0</v>
      </c>
      <c r="M36" s="12"/>
      <c r="N36" s="12"/>
      <c r="O36" s="12"/>
      <c r="P36" s="12"/>
      <c r="Q36" s="12"/>
    </row>
    <row r="37" spans="2:17" s="1" customFormat="1" ht="15.5" customHeight="1" x14ac:dyDescent="0.3">
      <c r="B37" s="22">
        <f t="shared" si="3"/>
        <v>46107</v>
      </c>
      <c r="C37" s="23">
        <f t="shared" si="0"/>
        <v>46107</v>
      </c>
      <c r="D37" s="33"/>
      <c r="E37" s="33"/>
      <c r="F37" s="73">
        <f t="shared" si="1"/>
        <v>0</v>
      </c>
      <c r="G37" s="110"/>
      <c r="H37" s="111"/>
      <c r="I37" s="111"/>
      <c r="J37" s="93"/>
      <c r="K37" s="94"/>
      <c r="L37" s="57">
        <f t="shared" si="2"/>
        <v>0</v>
      </c>
      <c r="M37" s="12"/>
      <c r="N37" s="12"/>
      <c r="O37" s="12"/>
      <c r="P37" s="12"/>
      <c r="Q37" s="12"/>
    </row>
    <row r="38" spans="2:17" s="1" customFormat="1" ht="15.5" customHeight="1" x14ac:dyDescent="0.3">
      <c r="B38" s="22">
        <f t="shared" si="3"/>
        <v>46108</v>
      </c>
      <c r="C38" s="23">
        <f t="shared" si="0"/>
        <v>46108</v>
      </c>
      <c r="D38" s="33"/>
      <c r="E38" s="33"/>
      <c r="F38" s="73">
        <f t="shared" si="1"/>
        <v>0</v>
      </c>
      <c r="G38" s="110"/>
      <c r="H38" s="111"/>
      <c r="I38" s="111"/>
      <c r="J38" s="93"/>
      <c r="K38" s="94"/>
      <c r="L38" s="57">
        <f t="shared" si="2"/>
        <v>0</v>
      </c>
      <c r="M38" s="12"/>
      <c r="N38" s="12"/>
      <c r="O38" s="12"/>
      <c r="P38" s="12"/>
      <c r="Q38" s="12"/>
    </row>
    <row r="39" spans="2:17" s="1" customFormat="1" ht="15.5" customHeight="1" x14ac:dyDescent="0.3">
      <c r="B39" s="22">
        <f t="shared" si="3"/>
        <v>46109</v>
      </c>
      <c r="C39" s="23">
        <f t="shared" si="0"/>
        <v>46109</v>
      </c>
      <c r="D39" s="33"/>
      <c r="E39" s="33"/>
      <c r="F39" s="73">
        <f t="shared" si="1"/>
        <v>0</v>
      </c>
      <c r="G39" s="110" t="s">
        <v>125</v>
      </c>
      <c r="H39" s="111"/>
      <c r="I39" s="111"/>
      <c r="J39" s="93"/>
      <c r="K39" s="94"/>
      <c r="L39" s="57">
        <f t="shared" si="2"/>
        <v>0</v>
      </c>
      <c r="M39" s="12"/>
      <c r="N39" s="12"/>
      <c r="O39" s="12"/>
      <c r="P39" s="12"/>
      <c r="Q39" s="12"/>
    </row>
    <row r="40" spans="2:17" s="1" customFormat="1" ht="15.5" customHeight="1" x14ac:dyDescent="0.3">
      <c r="B40" s="22">
        <f t="shared" si="3"/>
        <v>46110</v>
      </c>
      <c r="C40" s="23">
        <f t="shared" si="0"/>
        <v>46110</v>
      </c>
      <c r="D40" s="33"/>
      <c r="E40" s="33"/>
      <c r="F40" s="73">
        <f t="shared" si="1"/>
        <v>0</v>
      </c>
      <c r="G40" s="110" t="s">
        <v>125</v>
      </c>
      <c r="H40" s="111"/>
      <c r="I40" s="111"/>
      <c r="J40" s="93"/>
      <c r="K40" s="94"/>
      <c r="L40" s="57">
        <f t="shared" si="2"/>
        <v>0</v>
      </c>
      <c r="M40" s="12"/>
      <c r="N40" s="12"/>
      <c r="O40" s="12"/>
      <c r="P40" s="12"/>
      <c r="Q40" s="12"/>
    </row>
    <row r="41" spans="2:17" s="1" customFormat="1" ht="15.5" customHeight="1" x14ac:dyDescent="0.3">
      <c r="B41" s="22">
        <f t="shared" si="3"/>
        <v>46111</v>
      </c>
      <c r="C41" s="70">
        <f t="shared" si="0"/>
        <v>46111</v>
      </c>
      <c r="D41" s="33"/>
      <c r="E41" s="33"/>
      <c r="F41" s="73">
        <f>IF(((E41-D41 +(E41&lt;D41) )*24)&gt;=5,(((E41-D41+(E41&lt;D41)))*24)-$I$9, ((E41-D41+(E41&lt;D41)))*24)</f>
        <v>0</v>
      </c>
      <c r="G41" s="112"/>
      <c r="H41" s="113"/>
      <c r="I41" s="113"/>
      <c r="J41" s="93"/>
      <c r="K41" s="94"/>
      <c r="L41" s="57">
        <f t="shared" si="2"/>
        <v>0</v>
      </c>
      <c r="M41" s="12"/>
      <c r="N41" s="12"/>
      <c r="O41" s="12"/>
      <c r="P41" s="12"/>
      <c r="Q41" s="12"/>
    </row>
    <row r="42" spans="2:17" s="1" customFormat="1" ht="15.5" customHeight="1" x14ac:dyDescent="0.3">
      <c r="B42" s="22">
        <f t="shared" si="3"/>
        <v>46112</v>
      </c>
      <c r="C42" s="70">
        <f>B42</f>
        <v>46112</v>
      </c>
      <c r="D42" s="33"/>
      <c r="E42" s="33"/>
      <c r="F42" s="73">
        <f t="shared" si="1"/>
        <v>0</v>
      </c>
      <c r="G42" s="112"/>
      <c r="H42" s="113"/>
      <c r="I42" s="113"/>
      <c r="J42" s="93"/>
      <c r="K42" s="94"/>
      <c r="L42" s="57">
        <f t="shared" si="2"/>
        <v>0</v>
      </c>
      <c r="M42" s="12"/>
      <c r="N42" s="12"/>
      <c r="O42" s="12"/>
      <c r="P42" s="12"/>
      <c r="Q42" s="12"/>
    </row>
    <row r="43" spans="2:17" s="1" customFormat="1" ht="15.5" customHeight="1" x14ac:dyDescent="0.3">
      <c r="B43" s="64"/>
      <c r="C43" s="65"/>
      <c r="D43" s="67"/>
      <c r="E43" s="67"/>
      <c r="F43" s="66"/>
      <c r="G43" s="55"/>
      <c r="H43" s="68"/>
      <c r="I43" s="68"/>
      <c r="J43" s="69"/>
      <c r="K43" s="69"/>
      <c r="L43" s="57"/>
      <c r="M43" s="12"/>
      <c r="N43" s="12"/>
      <c r="O43" s="12"/>
      <c r="P43" s="12"/>
      <c r="Q43" s="12"/>
    </row>
    <row r="44" spans="2:17" s="1" customFormat="1" ht="15.5" customHeight="1" x14ac:dyDescent="0.3">
      <c r="B44" s="71" t="s">
        <v>182</v>
      </c>
      <c r="C44" s="65"/>
      <c r="D44" s="67"/>
      <c r="E44" s="67"/>
      <c r="F44" s="66"/>
      <c r="G44" s="55"/>
      <c r="H44" s="68"/>
      <c r="I44" s="68"/>
      <c r="J44" s="69"/>
      <c r="K44" s="69"/>
      <c r="L44" s="57"/>
      <c r="M44" s="12"/>
      <c r="N44" s="12"/>
      <c r="O44" s="12"/>
      <c r="P44" s="12"/>
      <c r="Q44" s="12"/>
    </row>
    <row r="45" spans="2:17" s="3" customFormat="1" ht="16" customHeight="1" x14ac:dyDescent="0.35">
      <c r="B45" s="97" t="s">
        <v>183</v>
      </c>
      <c r="C45" s="98"/>
      <c r="D45" s="98"/>
      <c r="E45" s="99"/>
      <c r="F45" s="60">
        <v>0</v>
      </c>
      <c r="G45" s="95" t="s">
        <v>181</v>
      </c>
      <c r="H45" s="96"/>
      <c r="I45" s="96"/>
      <c r="J45" s="96"/>
      <c r="K45" s="60">
        <v>0</v>
      </c>
      <c r="L45" s="58"/>
      <c r="M45" s="13"/>
      <c r="N45" s="13"/>
      <c r="O45" s="13"/>
      <c r="P45" s="13"/>
      <c r="Q45" s="13"/>
    </row>
    <row r="46" spans="2:17" s="1" customFormat="1" ht="16" customHeight="1" x14ac:dyDescent="0.3">
      <c r="B46" s="114" t="s">
        <v>192</v>
      </c>
      <c r="C46" s="115"/>
      <c r="D46" s="115"/>
      <c r="E46" s="76" t="str">
        <f>C8 &amp; "-"&amp; E8</f>
        <v>MAR-2026</v>
      </c>
      <c r="F46" s="75">
        <v>0</v>
      </c>
      <c r="G46" s="77" t="s">
        <v>195</v>
      </c>
      <c r="H46" s="55"/>
      <c r="I46" s="55"/>
      <c r="J46" s="55"/>
      <c r="K46" s="55"/>
      <c r="L46" s="55"/>
    </row>
    <row r="47" spans="2:17" ht="10" customHeight="1" x14ac:dyDescent="0.35">
      <c r="B47" s="116"/>
      <c r="C47" s="116"/>
      <c r="D47" s="116"/>
      <c r="E47" s="116"/>
      <c r="F47" s="116"/>
      <c r="G47" s="89"/>
      <c r="H47" s="89"/>
      <c r="I47" s="89"/>
      <c r="J47" s="2"/>
      <c r="K47" s="2"/>
      <c r="L47" s="59"/>
      <c r="M47" s="2"/>
      <c r="N47" s="2"/>
      <c r="O47" s="2"/>
      <c r="P47" s="2"/>
      <c r="Q47" s="2"/>
    </row>
    <row r="48" spans="2:17" s="53" customFormat="1" ht="27.5" customHeight="1" x14ac:dyDescent="0.35">
      <c r="B48" s="100" t="str">
        <f>"           I, "&amp;$C$5&amp;", hereby declare and certify that the attendance table filled above is true and accurate."</f>
        <v xml:space="preserve">           I, , hereby declare and certify that the attendance table filled above is true and accurate.</v>
      </c>
      <c r="C48" s="101"/>
      <c r="D48" s="101"/>
      <c r="E48" s="101"/>
      <c r="F48" s="101"/>
      <c r="G48" s="101"/>
      <c r="H48" s="101"/>
      <c r="I48" s="101"/>
      <c r="J48" s="89"/>
      <c r="K48" s="89"/>
      <c r="L48" s="61"/>
      <c r="M48" s="54"/>
      <c r="N48" s="54"/>
      <c r="O48" s="54"/>
      <c r="P48" s="54"/>
      <c r="Q48" s="54"/>
    </row>
    <row r="49" spans="2:17" ht="9" customHeight="1" x14ac:dyDescent="0.35">
      <c r="B49" s="30"/>
      <c r="C49" s="30"/>
      <c r="D49" s="30"/>
      <c r="E49" s="30"/>
      <c r="F49" s="30"/>
      <c r="J49" s="2"/>
      <c r="K49" s="2"/>
      <c r="L49" s="59"/>
      <c r="M49" s="2"/>
      <c r="N49" s="2"/>
      <c r="O49" s="2"/>
      <c r="P49" s="2"/>
      <c r="Q49" s="2"/>
    </row>
    <row r="50" spans="2:17" ht="38.5" customHeight="1" x14ac:dyDescent="0.35">
      <c r="B50" s="104"/>
      <c r="C50" s="104"/>
      <c r="D50" s="104"/>
      <c r="E50" s="104"/>
      <c r="F50" s="30"/>
      <c r="G50" s="1"/>
      <c r="H50" s="107"/>
      <c r="I50" s="107"/>
      <c r="J50" s="89"/>
      <c r="L50" s="59"/>
      <c r="M50" s="2"/>
      <c r="N50" s="2"/>
      <c r="O50" s="2"/>
      <c r="P50" s="2"/>
      <c r="Q50" s="2"/>
    </row>
    <row r="51" spans="2:17" ht="13" customHeight="1" x14ac:dyDescent="0.35">
      <c r="B51" s="16" t="s">
        <v>75</v>
      </c>
      <c r="C51" s="16"/>
      <c r="D51" s="16"/>
      <c r="E51" s="16"/>
      <c r="F51" s="30"/>
      <c r="G51" s="3"/>
      <c r="H51" s="109"/>
      <c r="I51" s="109"/>
      <c r="J51" s="89"/>
      <c r="L51" s="59"/>
      <c r="M51" s="2"/>
      <c r="N51" s="2"/>
      <c r="O51" s="2"/>
      <c r="P51" s="2"/>
      <c r="Q51" s="2"/>
    </row>
    <row r="52" spans="2:17" ht="13" customHeight="1" x14ac:dyDescent="0.35">
      <c r="B52" s="3" t="s">
        <v>76</v>
      </c>
      <c r="C52" s="118">
        <v>45677</v>
      </c>
      <c r="D52" s="119"/>
      <c r="E52" s="35"/>
      <c r="F52" s="30"/>
      <c r="G52" s="3"/>
      <c r="H52" s="108"/>
      <c r="I52" s="108"/>
      <c r="J52" s="89"/>
      <c r="L52" s="59"/>
      <c r="M52" s="2"/>
      <c r="N52" s="2"/>
      <c r="O52" s="2"/>
      <c r="P52" s="2"/>
      <c r="Q52" s="2"/>
    </row>
    <row r="53" spans="2:17" ht="16.5" customHeight="1" x14ac:dyDescent="0.35">
      <c r="B53" s="30"/>
      <c r="C53" s="30"/>
      <c r="D53" s="30"/>
      <c r="E53" s="30"/>
      <c r="F53" s="30"/>
      <c r="G53" s="3"/>
      <c r="H53" s="106"/>
      <c r="I53" s="106"/>
      <c r="J53" s="2"/>
      <c r="K53" s="2"/>
      <c r="L53" s="59"/>
      <c r="M53" s="2"/>
      <c r="N53" s="2"/>
      <c r="O53" s="2"/>
      <c r="P53" s="2"/>
      <c r="Q53" s="2"/>
    </row>
    <row r="54" spans="2:17" s="1" customFormat="1" ht="43.5" customHeight="1" x14ac:dyDescent="0.35">
      <c r="B54" s="1" t="s">
        <v>6</v>
      </c>
      <c r="C54" s="104"/>
      <c r="D54" s="104"/>
      <c r="E54" s="104"/>
      <c r="F54" s="104"/>
      <c r="H54" s="51"/>
      <c r="I54" s="51"/>
      <c r="J54"/>
      <c r="K54"/>
      <c r="L54" s="36"/>
    </row>
    <row r="55" spans="2:17" s="3" customFormat="1" ht="15" customHeight="1" x14ac:dyDescent="0.35">
      <c r="C55" s="109" t="s">
        <v>177</v>
      </c>
      <c r="D55" s="109"/>
      <c r="E55" s="109"/>
      <c r="F55" s="109"/>
      <c r="G55"/>
      <c r="H55" s="51"/>
      <c r="I55"/>
      <c r="J55"/>
      <c r="K55"/>
      <c r="L55" s="62"/>
      <c r="M55" s="6"/>
      <c r="N55" s="6"/>
      <c r="O55" s="6"/>
      <c r="P55" s="6"/>
      <c r="Q55" s="6"/>
    </row>
    <row r="56" spans="2:17" s="3" customFormat="1" ht="15" customHeight="1" x14ac:dyDescent="0.35">
      <c r="B56" s="3" t="s">
        <v>178</v>
      </c>
      <c r="C56" s="119"/>
      <c r="D56" s="119"/>
      <c r="E56" s="119"/>
      <c r="F56" s="119"/>
      <c r="G56"/>
      <c r="H56" s="51"/>
      <c r="I56"/>
      <c r="J56"/>
      <c r="K56"/>
      <c r="L56" s="62"/>
      <c r="M56" s="6"/>
      <c r="N56" s="6"/>
      <c r="O56" s="6"/>
      <c r="P56" s="6"/>
      <c r="Q56" s="6"/>
    </row>
    <row r="57" spans="2:17" s="3" customFormat="1" ht="15" customHeight="1" x14ac:dyDescent="0.35">
      <c r="B57" s="3" t="s">
        <v>77</v>
      </c>
      <c r="C57" s="119"/>
      <c r="D57" s="119"/>
      <c r="E57" s="119"/>
      <c r="F57" s="119"/>
      <c r="G57"/>
      <c r="H57" s="51"/>
      <c r="I57"/>
      <c r="J57"/>
      <c r="K57"/>
      <c r="L57" s="63"/>
    </row>
    <row r="58" spans="2:17" s="3" customFormat="1" ht="15" customHeight="1" x14ac:dyDescent="0.35">
      <c r="B58" s="3" t="s">
        <v>76</v>
      </c>
      <c r="C58" s="122">
        <v>45677</v>
      </c>
      <c r="D58" s="123"/>
      <c r="G58"/>
      <c r="H58" s="51"/>
      <c r="I58"/>
      <c r="J58"/>
      <c r="K58"/>
      <c r="L58" s="63"/>
    </row>
    <row r="59" spans="2:17" ht="29" customHeight="1" x14ac:dyDescent="0.35">
      <c r="B59" s="89"/>
      <c r="C59" s="89"/>
      <c r="D59" s="89"/>
      <c r="E59" s="89"/>
      <c r="F59" s="89"/>
      <c r="G59" s="89"/>
      <c r="H59" s="89"/>
      <c r="I59" s="89"/>
    </row>
  </sheetData>
  <sheetProtection algorithmName="SHA-512" hashValue="kRKdgu3ewGzAF7nTWG9++WPoO4t7ADQrlv0R2b8iz4vSvmXcj+6grm/ViVzB1rGapmtuIJoAVs64+Yo2EZvH9A==" saltValue="k7rUB/ApkM8jCpK3lqsH4A==" spinCount="100000" sheet="1" selectLockedCells="1"/>
  <protectedRanges>
    <protectedRange sqref="G12:G44 I12:I44" name="Range28"/>
    <protectedRange sqref="C58:D58 C52:D52 H53:I53" name="Range15"/>
    <protectedRange sqref="C54:F54 B50:E51 E52 H50:I50" name="Range13"/>
    <protectedRange sqref="D43:E44" name="Range11"/>
    <protectedRange sqref="C9:D9" name="Range9"/>
    <protectedRange sqref="E8" name="Range7"/>
    <protectedRange sqref="G6" name="Range3"/>
    <protectedRange sqref="K6" name="Range4"/>
    <protectedRange sqref="C8" name="Range6"/>
    <protectedRange sqref="I9" name="Range8"/>
    <protectedRange sqref="F9" name="Range10"/>
    <protectedRange sqref="C56:F57 H52:I52" name="Range14"/>
    <protectedRange sqref="J55:K58 H54:I58" name="Range16"/>
    <protectedRange sqref="H8:H9" name="Range8_1"/>
    <protectedRange sqref="C5:H5" name="Range1_1"/>
    <protectedRange sqref="C6:D6" name="Range2_1"/>
    <protectedRange sqref="C7:H7" name="Range5_1"/>
    <protectedRange sqref="D12:E42" name="Range11_1"/>
  </protectedRanges>
  <mergeCells count="91">
    <mergeCell ref="B10:I10"/>
    <mergeCell ref="C52:D52"/>
    <mergeCell ref="B3:I3"/>
    <mergeCell ref="B4:I4"/>
    <mergeCell ref="C9:D9"/>
    <mergeCell ref="C6:D6"/>
    <mergeCell ref="C7:H7"/>
    <mergeCell ref="G20:I20"/>
    <mergeCell ref="G21:I21"/>
    <mergeCell ref="G12:I12"/>
    <mergeCell ref="G13:I13"/>
    <mergeCell ref="G14:I14"/>
    <mergeCell ref="G39:I39"/>
    <mergeCell ref="G11:I11"/>
    <mergeCell ref="B59:I59"/>
    <mergeCell ref="B47:I47"/>
    <mergeCell ref="J32:K32"/>
    <mergeCell ref="J33:K33"/>
    <mergeCell ref="J34:K34"/>
    <mergeCell ref="J35:K35"/>
    <mergeCell ref="J36:K36"/>
    <mergeCell ref="J37:K37"/>
    <mergeCell ref="J38:K38"/>
    <mergeCell ref="J39:K39"/>
    <mergeCell ref="J40:K40"/>
    <mergeCell ref="C58:D58"/>
    <mergeCell ref="C57:F57"/>
    <mergeCell ref="C54:F54"/>
    <mergeCell ref="C56:F56"/>
    <mergeCell ref="G15:I15"/>
    <mergeCell ref="C55:F55"/>
    <mergeCell ref="G37:I37"/>
    <mergeCell ref="G38:I38"/>
    <mergeCell ref="G23:I23"/>
    <mergeCell ref="G16:I16"/>
    <mergeCell ref="G17:I17"/>
    <mergeCell ref="G18:I18"/>
    <mergeCell ref="G19:I19"/>
    <mergeCell ref="G22:I22"/>
    <mergeCell ref="G24:I24"/>
    <mergeCell ref="G25:I25"/>
    <mergeCell ref="B50:E50"/>
    <mergeCell ref="B46:D46"/>
    <mergeCell ref="H53:I53"/>
    <mergeCell ref="H50:J50"/>
    <mergeCell ref="H52:J52"/>
    <mergeCell ref="H51:J51"/>
    <mergeCell ref="G26:I26"/>
    <mergeCell ref="G27:I27"/>
    <mergeCell ref="G28:I28"/>
    <mergeCell ref="G29:I29"/>
    <mergeCell ref="G30:I30"/>
    <mergeCell ref="G40:I40"/>
    <mergeCell ref="G41:I41"/>
    <mergeCell ref="G42:I42"/>
    <mergeCell ref="G31:I31"/>
    <mergeCell ref="G32:I32"/>
    <mergeCell ref="G33:I33"/>
    <mergeCell ref="G34:I34"/>
    <mergeCell ref="G45:J45"/>
    <mergeCell ref="B45:E45"/>
    <mergeCell ref="B48:K48"/>
    <mergeCell ref="J11:K11"/>
    <mergeCell ref="J12:K12"/>
    <mergeCell ref="J13:K13"/>
    <mergeCell ref="J14:K14"/>
    <mergeCell ref="J15:K15"/>
    <mergeCell ref="J16:K16"/>
    <mergeCell ref="J17:K17"/>
    <mergeCell ref="J18:K18"/>
    <mergeCell ref="J19:K19"/>
    <mergeCell ref="J20:K20"/>
    <mergeCell ref="J21:K21"/>
    <mergeCell ref="J22:K22"/>
    <mergeCell ref="J23:K23"/>
    <mergeCell ref="J1:K3"/>
    <mergeCell ref="H6:J6"/>
    <mergeCell ref="I7:J7"/>
    <mergeCell ref="J41:K41"/>
    <mergeCell ref="J42:K42"/>
    <mergeCell ref="J24:K24"/>
    <mergeCell ref="J25:K25"/>
    <mergeCell ref="J26:K26"/>
    <mergeCell ref="J27:K27"/>
    <mergeCell ref="J28:K28"/>
    <mergeCell ref="J29:K29"/>
    <mergeCell ref="J30:K30"/>
    <mergeCell ref="J31:K31"/>
    <mergeCell ref="C5:J5"/>
    <mergeCell ref="G35:I35"/>
    <mergeCell ref="G36:I36"/>
  </mergeCells>
  <conditionalFormatting sqref="L12:Q44 J12:J44">
    <cfRule type="cellIs" dxfId="8" priority="108" operator="equal">
      <formula>"Public Holiday"</formula>
    </cfRule>
    <cfRule type="cellIs" dxfId="7" priority="109" operator="equal">
      <formula>"Sunday"</formula>
    </cfRule>
    <cfRule type="cellIs" dxfId="6" priority="111" operator="equal">
      <formula>"Saturday"</formula>
    </cfRule>
  </conditionalFormatting>
  <conditionalFormatting sqref="G12:G44">
    <cfRule type="cellIs" dxfId="5" priority="4" operator="equal">
      <formula>"Public Holiday"</formula>
    </cfRule>
    <cfRule type="cellIs" dxfId="4" priority="5" operator="equal">
      <formula>"Sunday"</formula>
    </cfRule>
    <cfRule type="cellIs" dxfId="3" priority="6" operator="equal">
      <formula>"Saturday"</formula>
    </cfRule>
  </conditionalFormatting>
  <conditionalFormatting sqref="F46">
    <cfRule type="cellIs" dxfId="2" priority="1" operator="equal">
      <formula>"Public Holiday"</formula>
    </cfRule>
    <cfRule type="cellIs" dxfId="1" priority="2" operator="equal">
      <formula>"Sunday"</formula>
    </cfRule>
    <cfRule type="cellIs" dxfId="0" priority="3" operator="equal">
      <formula>"Saturday"</formula>
    </cfRule>
  </conditionalFormatting>
  <dataValidations count="5">
    <dataValidation type="date" allowBlank="1" showInputMessage="1" showErrorMessage="1" sqref="H53:I53" xr:uid="{00000000-0002-0000-0000-000000000000}">
      <formula1>43617</formula1>
      <formula2>45657</formula2>
    </dataValidation>
    <dataValidation type="decimal" allowBlank="1" showInputMessage="1" showErrorMessage="1" sqref="D12:E44" xr:uid="{00000000-0002-0000-0000-000001000000}">
      <formula1>0</formula1>
      <formula2>24</formula2>
    </dataValidation>
    <dataValidation type="date" showInputMessage="1" showErrorMessage="1" sqref="C9:D9" xr:uid="{00000000-0002-0000-0000-000002000000}">
      <formula1>43466</formula1>
      <formula2>47848</formula2>
    </dataValidation>
    <dataValidation type="date" showInputMessage="1" showErrorMessage="1" sqref="F9" xr:uid="{00000000-0002-0000-0000-000003000000}">
      <formula1>43586</formula1>
      <formula2>47848</formula2>
    </dataValidation>
    <dataValidation type="list" allowBlank="1" showInputMessage="1" showErrorMessage="1" sqref="K7" xr:uid="{FF003344-5FED-4EC3-8FB1-6A168C0A32B8}">
      <formula1>"Yes,No"</formula1>
    </dataValidation>
  </dataValidations>
  <printOptions horizontalCentered="1" verticalCentered="1"/>
  <pageMargins left="0.19685039370078741" right="0.23622047244094491" top="0.15748031496062992" bottom="0.11811023622047245" header="0" footer="0"/>
  <pageSetup paperSize="9" scale="73" orientation="portrait" r:id="rId1"/>
  <headerFooter>
    <oddHeader>&amp;C&amp;"Calibri"&amp;10&amp;K000000 Official (Open)&amp;1#_x000D_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83" r:id="rId4" name="DeclareBox">
              <controlPr defaultSize="0" autoFill="0" autoLine="0" autoPict="0" macro="[0]!DeclareBox_Click">
                <anchor moveWithCells="1">
                  <from>
                    <xdr:col>1</xdr:col>
                    <xdr:colOff>101600</xdr:colOff>
                    <xdr:row>47</xdr:row>
                    <xdr:rowOff>6350</xdr:rowOff>
                  </from>
                  <to>
                    <xdr:col>1</xdr:col>
                    <xdr:colOff>412750</xdr:colOff>
                    <xdr:row>48</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4000000}">
          <x14:formula1>
            <xm:f>Sheet2!$N$2:$N$3</xm:f>
          </x14:formula1>
          <xm:sqref>K6</xm:sqref>
        </x14:dataValidation>
        <x14:dataValidation type="list" showInputMessage="1" showErrorMessage="1" xr:uid="{00000000-0002-0000-0000-000005000000}">
          <x14:formula1>
            <xm:f>Sheet2!$E$2:$E$13</xm:f>
          </x14:formula1>
          <xm:sqref>C8</xm:sqref>
        </x14:dataValidation>
        <x14:dataValidation type="list" showInputMessage="1" showErrorMessage="1" errorTitle="Invalid Value" error="Please select the year from the dropdown list." xr:uid="{00000000-0002-0000-0000-000006000000}">
          <x14:formula1>
            <xm:f>Sheet2!$P$2:$P$4</xm:f>
          </x14:formula1>
          <xm:sqref>E8</xm:sqref>
        </x14:dataValidation>
        <x14:dataValidation type="list" allowBlank="1" showInputMessage="1" showErrorMessage="1" errorTitle="Invalid Value" error="Please select appropriate leave type from dropdown list._x000a_If you are working on any Company Off day or Public Holiday, please remove the remarks and indicate the working time." xr:uid="{00000000-0002-0000-0000-000008000000}">
          <x14:formula1>
            <xm:f>Sheet2!$L$2:$L$15</xm:f>
          </x14:formula1>
          <xm:sqref>G12:I44</xm:sqref>
        </x14:dataValidation>
        <x14:dataValidation type="list" showInputMessage="1" xr:uid="{00000000-0002-0000-0000-000009000000}">
          <x14:formula1>
            <xm:f>Sheet2!$V$2:$V$5</xm:f>
          </x14:formula1>
          <xm:sqref>J12:K44</xm:sqref>
        </x14:dataValidation>
        <x14:dataValidation type="list" showInputMessage="1" showErrorMessage="1" errorTitle="Invalid Value" error="Please select a value from the dropdown list for Work Week." xr:uid="{00000000-0002-0000-0000-00000A000000}">
          <x14:formula1>
            <xm:f>Sheet2!$X$2:$X$8</xm:f>
          </x14:formula1>
          <xm:sqref>H9</xm:sqref>
        </x14:dataValidation>
        <x14:dataValidation type="list" showInputMessage="1" showErrorMessage="1" errorTitle="Invalid Value" error="Please select a value from the dropdown list for Work Week." xr:uid="{00000000-0002-0000-0000-000007000000}">
          <x14:formula1>
            <xm:f>Sheet2!$T$2:$T$6</xm:f>
          </x14:formula1>
          <xm:sqref>H8</xm:sqref>
        </x14:dataValidation>
        <x14:dataValidation type="list" allowBlank="1" showInputMessage="1" showErrorMessage="1" xr:uid="{00000000-0002-0000-0000-00000B000000}">
          <x14:formula1>
            <xm:f>Sheet2!$J$2:$J$45</xm:f>
          </x14:formula1>
          <xm:sqref>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C6B07-7E78-4A1C-88F3-1F946EDB6605}">
  <dimension ref="A1:I39"/>
  <sheetViews>
    <sheetView workbookViewId="0">
      <selection activeCell="B7" sqref="B7"/>
    </sheetView>
  </sheetViews>
  <sheetFormatPr defaultRowHeight="14.5" x14ac:dyDescent="0.35"/>
  <cols>
    <col min="1" max="1" width="5.90625" customWidth="1"/>
    <col min="2" max="2" width="92.36328125" customWidth="1"/>
  </cols>
  <sheetData>
    <row r="1" spans="1:9" x14ac:dyDescent="0.35">
      <c r="A1" s="126" t="s">
        <v>68</v>
      </c>
      <c r="B1" s="101"/>
      <c r="C1" s="101"/>
      <c r="D1" s="101"/>
      <c r="E1" s="101"/>
      <c r="F1" s="101"/>
      <c r="G1" s="101"/>
      <c r="H1" s="101"/>
      <c r="I1" s="101"/>
    </row>
    <row r="2" spans="1:9" x14ac:dyDescent="0.35">
      <c r="A2" t="s">
        <v>79</v>
      </c>
    </row>
    <row r="3" spans="1:9" x14ac:dyDescent="0.35">
      <c r="A3" s="24" t="s">
        <v>69</v>
      </c>
      <c r="B3" s="83" t="s">
        <v>136</v>
      </c>
      <c r="C3" s="86"/>
      <c r="D3" s="86"/>
      <c r="E3" s="86"/>
      <c r="F3" s="86"/>
      <c r="G3" s="86"/>
      <c r="H3" s="86"/>
      <c r="I3" s="86"/>
    </row>
    <row r="4" spans="1:9" x14ac:dyDescent="0.35">
      <c r="A4" s="24"/>
      <c r="B4" s="83" t="s">
        <v>126</v>
      </c>
      <c r="C4" s="86"/>
      <c r="D4" s="86"/>
      <c r="E4" s="86"/>
      <c r="F4" s="86"/>
      <c r="G4" s="86"/>
      <c r="H4" s="86"/>
      <c r="I4" s="86"/>
    </row>
    <row r="5" spans="1:9" x14ac:dyDescent="0.35">
      <c r="A5" s="24" t="s">
        <v>70</v>
      </c>
      <c r="B5" s="83" t="s">
        <v>85</v>
      </c>
      <c r="C5" s="86"/>
      <c r="D5" s="86"/>
      <c r="E5" s="86"/>
      <c r="F5" s="86"/>
      <c r="G5" s="86"/>
      <c r="H5" s="86"/>
      <c r="I5" s="86"/>
    </row>
    <row r="6" spans="1:9" x14ac:dyDescent="0.35">
      <c r="A6" s="24"/>
      <c r="B6" s="86" t="s">
        <v>94</v>
      </c>
      <c r="C6" s="86"/>
      <c r="D6" s="86"/>
      <c r="E6" s="86"/>
      <c r="F6" s="86"/>
      <c r="G6" s="86"/>
      <c r="H6" s="86"/>
      <c r="I6" s="86"/>
    </row>
    <row r="7" spans="1:9" x14ac:dyDescent="0.35">
      <c r="A7" s="24"/>
      <c r="B7" s="86" t="s">
        <v>95</v>
      </c>
      <c r="C7" s="86"/>
      <c r="D7" s="86"/>
      <c r="E7" s="86"/>
      <c r="F7" s="86"/>
      <c r="G7" s="86"/>
      <c r="H7" s="86"/>
      <c r="I7" s="86"/>
    </row>
    <row r="8" spans="1:9" x14ac:dyDescent="0.35">
      <c r="A8" s="24"/>
      <c r="B8" s="83" t="s">
        <v>96</v>
      </c>
      <c r="C8" s="83"/>
      <c r="D8" s="83"/>
      <c r="E8" s="83"/>
      <c r="F8" s="83"/>
      <c r="G8" s="83"/>
      <c r="H8" s="83"/>
      <c r="I8" s="83"/>
    </row>
    <row r="9" spans="1:9" x14ac:dyDescent="0.35">
      <c r="A9" s="24"/>
      <c r="B9" s="86" t="s">
        <v>97</v>
      </c>
      <c r="C9" s="86"/>
      <c r="D9" s="86"/>
      <c r="E9" s="86"/>
      <c r="F9" s="86"/>
      <c r="G9" s="86"/>
      <c r="H9" s="86"/>
      <c r="I9" s="86"/>
    </row>
    <row r="10" spans="1:9" x14ac:dyDescent="0.35">
      <c r="A10" s="24"/>
      <c r="B10" s="86" t="s">
        <v>115</v>
      </c>
      <c r="C10" s="86"/>
      <c r="D10" s="86"/>
      <c r="E10" s="86"/>
      <c r="F10" s="86"/>
      <c r="G10" s="86"/>
      <c r="H10" s="86"/>
      <c r="I10" s="86"/>
    </row>
    <row r="11" spans="1:9" x14ac:dyDescent="0.35">
      <c r="A11" s="24"/>
      <c r="B11" s="86" t="s">
        <v>205</v>
      </c>
      <c r="C11" s="86"/>
      <c r="D11" s="86"/>
      <c r="E11" s="86"/>
      <c r="F11" s="86"/>
      <c r="G11" s="86"/>
      <c r="H11" s="86"/>
      <c r="I11" s="86"/>
    </row>
    <row r="12" spans="1:9" x14ac:dyDescent="0.35">
      <c r="A12" s="24"/>
      <c r="B12" s="86" t="s">
        <v>206</v>
      </c>
      <c r="C12" s="86"/>
      <c r="D12" s="86"/>
      <c r="E12" s="86"/>
      <c r="F12" s="86"/>
      <c r="G12" s="86"/>
      <c r="H12" s="86"/>
      <c r="I12" s="86"/>
    </row>
    <row r="13" spans="1:9" x14ac:dyDescent="0.35">
      <c r="A13" s="24"/>
      <c r="B13" s="86" t="s">
        <v>172</v>
      </c>
      <c r="C13" s="86"/>
      <c r="D13" s="86"/>
      <c r="E13" s="86"/>
      <c r="F13" s="86"/>
      <c r="G13" s="86"/>
      <c r="H13" s="86"/>
      <c r="I13" s="86"/>
    </row>
    <row r="14" spans="1:9" x14ac:dyDescent="0.35">
      <c r="A14" s="24"/>
      <c r="B14" s="86" t="s">
        <v>99</v>
      </c>
      <c r="C14" s="86"/>
      <c r="D14" s="86"/>
      <c r="E14" s="86"/>
      <c r="F14" s="86"/>
      <c r="G14" s="86"/>
      <c r="H14" s="86"/>
      <c r="I14" s="86"/>
    </row>
    <row r="15" spans="1:9" x14ac:dyDescent="0.35">
      <c r="A15" s="24"/>
      <c r="B15" s="86" t="s">
        <v>98</v>
      </c>
      <c r="C15" s="86"/>
      <c r="D15" s="86"/>
      <c r="E15" s="86"/>
      <c r="F15" s="86"/>
      <c r="G15" s="86"/>
      <c r="H15" s="86"/>
      <c r="I15" s="86"/>
    </row>
    <row r="16" spans="1:9" x14ac:dyDescent="0.35">
      <c r="A16" s="24"/>
      <c r="B16" s="86" t="s">
        <v>116</v>
      </c>
      <c r="C16" s="86"/>
      <c r="D16" s="86"/>
      <c r="E16" s="86"/>
      <c r="F16" s="86"/>
      <c r="G16" s="86"/>
      <c r="H16" s="86"/>
      <c r="I16" s="86"/>
    </row>
    <row r="17" spans="1:9" x14ac:dyDescent="0.35">
      <c r="A17" s="24"/>
      <c r="B17" s="86" t="s">
        <v>117</v>
      </c>
      <c r="C17" s="86"/>
      <c r="D17" s="86"/>
      <c r="E17" s="86"/>
      <c r="F17" s="86"/>
      <c r="G17" s="86"/>
      <c r="H17" s="86"/>
      <c r="I17" s="86"/>
    </row>
    <row r="18" spans="1:9" x14ac:dyDescent="0.35">
      <c r="A18" s="24"/>
      <c r="B18" s="86" t="s">
        <v>118</v>
      </c>
      <c r="C18" s="86"/>
      <c r="D18" s="86"/>
      <c r="E18" s="86"/>
      <c r="F18" s="86"/>
      <c r="G18" s="86"/>
      <c r="H18" s="86"/>
      <c r="I18" s="86"/>
    </row>
    <row r="19" spans="1:9" x14ac:dyDescent="0.35">
      <c r="A19" s="24"/>
      <c r="B19" s="86" t="s">
        <v>119</v>
      </c>
      <c r="C19" s="86"/>
      <c r="D19" s="86"/>
      <c r="E19" s="86"/>
      <c r="F19" s="86"/>
      <c r="G19" s="86"/>
      <c r="H19" s="86"/>
      <c r="I19" s="86"/>
    </row>
    <row r="20" spans="1:9" x14ac:dyDescent="0.35">
      <c r="A20" s="24" t="s">
        <v>71</v>
      </c>
      <c r="B20" s="86" t="s">
        <v>166</v>
      </c>
    </row>
    <row r="21" spans="1:9" ht="217.5" x14ac:dyDescent="0.35">
      <c r="A21" s="49" t="s">
        <v>135</v>
      </c>
      <c r="B21" s="84" t="s">
        <v>207</v>
      </c>
      <c r="C21" s="79"/>
      <c r="D21" s="79"/>
      <c r="E21" s="79"/>
      <c r="F21" s="79"/>
      <c r="G21" s="79"/>
      <c r="H21" s="79"/>
      <c r="I21" s="79"/>
    </row>
    <row r="22" spans="1:9" x14ac:dyDescent="0.35">
      <c r="A22" s="24" t="s">
        <v>139</v>
      </c>
      <c r="B22" s="86" t="s">
        <v>167</v>
      </c>
      <c r="C22" s="86"/>
      <c r="D22" s="86"/>
      <c r="E22" s="86"/>
      <c r="F22" s="86"/>
      <c r="G22" s="86"/>
      <c r="H22" s="86"/>
      <c r="I22" s="86"/>
    </row>
    <row r="23" spans="1:9" x14ac:dyDescent="0.35">
      <c r="A23" s="24"/>
      <c r="B23" s="86" t="s">
        <v>168</v>
      </c>
      <c r="C23" s="86"/>
      <c r="D23" s="86"/>
      <c r="E23" s="86"/>
      <c r="F23" s="86"/>
      <c r="G23" s="86"/>
      <c r="H23" s="86"/>
      <c r="I23" s="86"/>
    </row>
    <row r="24" spans="1:9" ht="43.5" x14ac:dyDescent="0.35">
      <c r="A24" s="49" t="s">
        <v>169</v>
      </c>
      <c r="B24" s="85" t="s">
        <v>173</v>
      </c>
      <c r="C24" s="85"/>
      <c r="D24" s="85"/>
      <c r="E24" s="85"/>
      <c r="F24" s="85"/>
      <c r="G24" s="85"/>
      <c r="H24" s="85"/>
      <c r="I24" s="85"/>
    </row>
    <row r="25" spans="1:9" x14ac:dyDescent="0.35">
      <c r="A25" s="24" t="s">
        <v>170</v>
      </c>
      <c r="B25" t="s">
        <v>138</v>
      </c>
      <c r="C25" s="86"/>
      <c r="D25" s="86"/>
      <c r="E25" s="86"/>
      <c r="F25" s="86"/>
      <c r="G25" s="86"/>
      <c r="H25" s="86"/>
      <c r="I25" s="86"/>
    </row>
    <row r="26" spans="1:9" x14ac:dyDescent="0.35">
      <c r="A26" s="24" t="s">
        <v>171</v>
      </c>
      <c r="B26" s="87" t="s">
        <v>165</v>
      </c>
      <c r="C26" s="86"/>
      <c r="D26" s="86"/>
      <c r="E26" s="86"/>
      <c r="F26" s="86"/>
      <c r="G26" s="86"/>
      <c r="H26" s="86"/>
      <c r="I26" s="86"/>
    </row>
    <row r="27" spans="1:9" x14ac:dyDescent="0.35">
      <c r="A27" s="24"/>
      <c r="B27" s="87" t="s">
        <v>204</v>
      </c>
      <c r="C27" s="86"/>
      <c r="D27" s="86"/>
      <c r="E27" s="86"/>
      <c r="F27" s="86"/>
      <c r="G27" s="86"/>
      <c r="H27" s="86"/>
      <c r="I27" s="86"/>
    </row>
    <row r="28" spans="1:9" x14ac:dyDescent="0.35">
      <c r="A28" s="24"/>
      <c r="B28" s="24"/>
      <c r="C28" s="24"/>
      <c r="D28" s="24"/>
      <c r="E28" s="24"/>
      <c r="F28" s="24"/>
      <c r="G28" s="24"/>
      <c r="H28" s="24"/>
      <c r="I28" s="24"/>
    </row>
    <row r="29" spans="1:9" x14ac:dyDescent="0.35">
      <c r="A29" s="25" t="s">
        <v>78</v>
      </c>
      <c r="B29" s="87" t="s">
        <v>100</v>
      </c>
      <c r="C29" s="87"/>
      <c r="D29" s="87"/>
      <c r="E29" s="87"/>
      <c r="F29" s="87"/>
      <c r="G29" s="87"/>
      <c r="H29" s="87"/>
      <c r="I29" s="87"/>
    </row>
    <row r="30" spans="1:9" x14ac:dyDescent="0.35">
      <c r="A30" s="24"/>
      <c r="B30" s="87" t="s">
        <v>101</v>
      </c>
      <c r="C30" s="86"/>
      <c r="D30" s="86"/>
      <c r="E30" s="86"/>
      <c r="F30" s="86"/>
      <c r="G30" s="86"/>
      <c r="H30" s="86"/>
      <c r="I30" s="86"/>
    </row>
    <row r="31" spans="1:9" x14ac:dyDescent="0.35">
      <c r="A31" s="24"/>
      <c r="B31" s="87" t="s">
        <v>102</v>
      </c>
      <c r="C31" s="86"/>
      <c r="D31" s="86"/>
      <c r="E31" s="86"/>
      <c r="F31" s="86"/>
      <c r="G31" s="86"/>
      <c r="H31" s="86"/>
      <c r="I31" s="86"/>
    </row>
    <row r="32" spans="1:9" x14ac:dyDescent="0.35">
      <c r="A32" s="15"/>
    </row>
    <row r="33" spans="1:2" x14ac:dyDescent="0.35">
      <c r="A33" s="82" t="s">
        <v>86</v>
      </c>
    </row>
    <row r="34" spans="1:2" x14ac:dyDescent="0.35">
      <c r="A34" s="80" t="s">
        <v>87</v>
      </c>
    </row>
    <row r="35" spans="1:2" x14ac:dyDescent="0.35">
      <c r="A35" s="15" t="s">
        <v>69</v>
      </c>
      <c r="B35" s="81" t="s">
        <v>88</v>
      </c>
    </row>
    <row r="36" spans="1:2" x14ac:dyDescent="0.35">
      <c r="A36" s="15" t="s">
        <v>70</v>
      </c>
      <c r="B36" s="81" t="s">
        <v>90</v>
      </c>
    </row>
    <row r="37" spans="1:2" x14ac:dyDescent="0.35">
      <c r="A37" s="15"/>
      <c r="B37" s="81" t="s">
        <v>89</v>
      </c>
    </row>
    <row r="38" spans="1:2" x14ac:dyDescent="0.35">
      <c r="A38" s="15" t="s">
        <v>71</v>
      </c>
      <c r="B38" t="s">
        <v>137</v>
      </c>
    </row>
    <row r="39" spans="1:2" x14ac:dyDescent="0.35">
      <c r="A39" s="2"/>
    </row>
  </sheetData>
  <sheetProtection algorithmName="SHA-512" hashValue="f/K00ASGlfClKUnJUY7qishKSz3/UyXsd54/xJwzlavyNYaQ9pZdGl2/Tqq2Znyf58hxH+Q6M1ajHBgK3jNh3w==" saltValue="EaXy1Q0RR7Ja7IqN42bhxw==" spinCount="100000" sheet="1" objects="1" scenarios="1"/>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J101"/>
  <sheetViews>
    <sheetView showGridLines="0" topLeftCell="A15" workbookViewId="0">
      <selection activeCell="G15" sqref="G15:H15"/>
    </sheetView>
  </sheetViews>
  <sheetFormatPr defaultRowHeight="14.5" x14ac:dyDescent="0.35"/>
  <cols>
    <col min="1" max="1" width="8.7265625" style="34"/>
    <col min="2" max="2" width="7.26953125" style="34" customWidth="1"/>
    <col min="3" max="5" width="8.7265625" style="34"/>
    <col min="6" max="6" width="15.36328125" style="34" customWidth="1"/>
    <col min="7" max="7" width="7.54296875" style="34" customWidth="1"/>
    <col min="8" max="8" width="7.6328125" style="34" customWidth="1"/>
    <col min="9" max="9" width="7.54296875" style="34" customWidth="1"/>
    <col min="10" max="10" width="6.453125" style="34" customWidth="1"/>
    <col min="11" max="16384" width="8.7265625" style="34"/>
  </cols>
  <sheetData>
    <row r="1" spans="1:10" ht="15.5" x14ac:dyDescent="0.35">
      <c r="A1" s="120" t="s">
        <v>154</v>
      </c>
      <c r="B1" s="120"/>
      <c r="C1" s="120"/>
      <c r="D1" s="120"/>
      <c r="E1" s="120"/>
      <c r="F1" s="120"/>
      <c r="G1" s="120"/>
      <c r="H1" s="120"/>
      <c r="I1" s="120"/>
    </row>
    <row r="2" spans="1:10" ht="15.5" x14ac:dyDescent="0.35">
      <c r="A2" s="40"/>
      <c r="B2" s="40"/>
      <c r="C2" s="40"/>
      <c r="D2" s="40"/>
      <c r="E2" s="40"/>
      <c r="F2" s="40"/>
      <c r="G2" s="40"/>
      <c r="H2" s="40"/>
      <c r="I2" s="40"/>
    </row>
    <row r="3" spans="1:10" ht="15.5" x14ac:dyDescent="0.35">
      <c r="A3" s="47" t="s">
        <v>162</v>
      </c>
      <c r="B3" s="40"/>
      <c r="C3" s="40"/>
      <c r="D3" s="40"/>
      <c r="E3" s="40"/>
      <c r="F3" s="40"/>
      <c r="G3" s="40"/>
      <c r="H3" s="40"/>
      <c r="I3" s="40"/>
    </row>
    <row r="4" spans="1:10" ht="15.5" x14ac:dyDescent="0.35">
      <c r="A4" s="1" t="s">
        <v>163</v>
      </c>
      <c r="B4" s="40"/>
      <c r="C4" s="40"/>
      <c r="D4" s="40"/>
      <c r="E4" s="40"/>
      <c r="F4" s="40"/>
      <c r="G4" s="40"/>
      <c r="H4" s="40"/>
      <c r="I4" s="40"/>
    </row>
    <row r="5" spans="1:10" ht="15.5" x14ac:dyDescent="0.35">
      <c r="A5" s="1" t="s">
        <v>164</v>
      </c>
      <c r="B5" s="40"/>
      <c r="C5" s="40"/>
      <c r="D5" s="40"/>
      <c r="E5" s="40"/>
      <c r="F5" s="40"/>
      <c r="G5" s="40"/>
      <c r="H5" s="40"/>
      <c r="I5" s="40"/>
    </row>
    <row r="6" spans="1:10" ht="10.5" customHeight="1" x14ac:dyDescent="0.35">
      <c r="A6"/>
      <c r="B6" s="40"/>
      <c r="C6" s="40"/>
      <c r="D6" s="40"/>
      <c r="E6" s="40"/>
      <c r="F6" s="40"/>
      <c r="G6" s="40"/>
      <c r="H6" s="40"/>
      <c r="I6" s="40"/>
    </row>
    <row r="7" spans="1:10" x14ac:dyDescent="0.35">
      <c r="A7" s="36" t="s">
        <v>0</v>
      </c>
      <c r="C7" s="298" t="str">
        <f>IF('Attendance Sheet'!C5:H5&lt;&gt;"",'Attendance Sheet'!C5:H5,"")</f>
        <v/>
      </c>
      <c r="D7" s="299"/>
      <c r="E7" s="299"/>
      <c r="F7" s="299"/>
      <c r="G7" s="299"/>
      <c r="H7" s="299"/>
      <c r="I7" s="299"/>
      <c r="J7" s="37"/>
    </row>
    <row r="8" spans="1:10" x14ac:dyDescent="0.35">
      <c r="A8" s="36" t="s">
        <v>55</v>
      </c>
      <c r="C8" s="295" t="str">
        <f>IF('Attendance Sheet'!C6:D6&lt;&gt;"",'Attendance Sheet'!C6:D6,"")</f>
        <v/>
      </c>
      <c r="D8" s="296"/>
      <c r="E8" s="43" t="s">
        <v>1</v>
      </c>
      <c r="F8" s="44" t="str">
        <f>IF('Attendance Sheet'!G6&lt;&gt;"",'Attendance Sheet'!G6,"")</f>
        <v/>
      </c>
      <c r="G8" s="300" t="s">
        <v>56</v>
      </c>
      <c r="H8" s="301"/>
      <c r="I8" s="44" t="str">
        <f>IF('Attendance Sheet'!K6&lt;&gt;"",'Attendance Sheet'!K6,"")</f>
        <v>3rd</v>
      </c>
      <c r="J8" s="37"/>
    </row>
    <row r="9" spans="1:10" x14ac:dyDescent="0.35">
      <c r="A9" s="36" t="s">
        <v>91</v>
      </c>
      <c r="C9" s="298" t="str">
        <f>IF('Attendance Sheet'!C7:H7&lt;&gt;"",'Attendance Sheet'!C7:H7,"")</f>
        <v/>
      </c>
      <c r="D9" s="299"/>
      <c r="E9" s="299"/>
      <c r="F9" s="299"/>
      <c r="G9" s="299"/>
      <c r="H9" s="299"/>
      <c r="I9" s="299"/>
      <c r="J9" s="37"/>
    </row>
    <row r="10" spans="1:10" x14ac:dyDescent="0.35">
      <c r="A10" s="36" t="s">
        <v>92</v>
      </c>
      <c r="C10" s="297">
        <f>IF('Attendance Sheet'!C9:D9&lt;&gt;"",'Attendance Sheet'!C9:D9,"")</f>
        <v>46097</v>
      </c>
      <c r="D10" s="297"/>
      <c r="E10" s="39" t="s">
        <v>80</v>
      </c>
      <c r="F10" s="45">
        <f>IF('Attendance Sheet'!F9&lt;&gt;"",'Attendance Sheet'!F9,"")</f>
        <v>46248</v>
      </c>
      <c r="G10" s="36"/>
    </row>
    <row r="11" spans="1:10" x14ac:dyDescent="0.35">
      <c r="A11" s="17" t="s">
        <v>141</v>
      </c>
      <c r="C11" s="46" t="str">
        <f>IF('Attendance Sheet'!H8&lt;&gt;"",'Attendance Sheet'!H8,"")</f>
        <v>5 Day</v>
      </c>
    </row>
    <row r="12" spans="1:10" ht="15" thickBot="1" x14ac:dyDescent="0.4">
      <c r="A12" s="38"/>
      <c r="D12" s="39"/>
    </row>
    <row r="13" spans="1:10" ht="15" thickBot="1" x14ac:dyDescent="0.4">
      <c r="A13" s="287" t="s">
        <v>208</v>
      </c>
      <c r="B13" s="288"/>
      <c r="C13" s="288"/>
      <c r="D13" s="288"/>
      <c r="E13" s="288"/>
      <c r="F13" s="289"/>
      <c r="G13" s="290" t="s">
        <v>72</v>
      </c>
      <c r="H13" s="291"/>
      <c r="I13" s="290" t="s">
        <v>73</v>
      </c>
      <c r="J13" s="292"/>
    </row>
    <row r="14" spans="1:10" x14ac:dyDescent="0.35">
      <c r="A14" s="293" t="s">
        <v>103</v>
      </c>
      <c r="B14" s="257"/>
      <c r="C14" s="257"/>
      <c r="D14" s="257"/>
      <c r="E14" s="257"/>
      <c r="F14" s="258"/>
      <c r="G14" s="261">
        <f>IF(AND($C$10&lt;&gt;"",$F$10&lt;&gt;""),$F$10-$C$10 + 1,0)</f>
        <v>152</v>
      </c>
      <c r="H14" s="294"/>
      <c r="I14" s="261"/>
      <c r="J14" s="262"/>
    </row>
    <row r="15" spans="1:10" x14ac:dyDescent="0.35">
      <c r="A15" s="273"/>
      <c r="B15" s="274"/>
      <c r="C15" s="263" t="s">
        <v>104</v>
      </c>
      <c r="D15" s="264"/>
      <c r="E15" s="264"/>
      <c r="F15" s="265"/>
      <c r="G15" s="277">
        <f>IF(AND($C$10&lt;&gt;"",$F$10&lt;&gt;""),SUMPRODUCT((Sheet2!$A:$A&gt;=$C$10)*(Sheet2!$A:$A&lt;=$F$10)),0)</f>
        <v>8</v>
      </c>
      <c r="H15" s="278"/>
      <c r="I15" s="268"/>
      <c r="J15" s="269"/>
    </row>
    <row r="16" spans="1:10" x14ac:dyDescent="0.35">
      <c r="A16" s="275"/>
      <c r="B16" s="276"/>
      <c r="C16" s="263" t="s">
        <v>105</v>
      </c>
      <c r="D16" s="264"/>
      <c r="E16" s="264"/>
      <c r="F16" s="265"/>
      <c r="G16" s="277">
        <f ca="1">IF(AND($C$10&lt;&gt;"",$F$10&lt;&gt;""), IF($C$11="5 Day",SUMPRODUCT(--(WEEKDAY(ROW(INDIRECT($C$10&amp;":"&amp;$F$10)))=7))+SUMPRODUCT(--(WEEKDAY(ROW(INDIRECT($C$10&amp;":"&amp;$F$10)))=1)), IF($C$11="6 Day", SUMPRODUCT(--(WEEKDAY(ROW(INDIRECT($C$10&amp;":"&amp;$F$10)))=1)), IF($C$11="5.5 Day", SUMPRODUCT(--(WEEKDAY(ROW(INDIRECT($C$10&amp;":"&amp;$F$10)))=7)) +SUMPRODUCT(--(WEEKDAY(ROW(INDIRECT($C$10&amp;":"&amp;$F$10)))=1)), 0))),0)</f>
        <v>42</v>
      </c>
      <c r="H16" s="278"/>
      <c r="I16" s="268"/>
      <c r="J16" s="269"/>
    </row>
    <row r="17" spans="1:10" x14ac:dyDescent="0.35">
      <c r="A17" s="275"/>
      <c r="B17" s="276"/>
      <c r="C17" s="279" t="s">
        <v>132</v>
      </c>
      <c r="D17" s="280"/>
      <c r="E17" s="280"/>
      <c r="F17" s="281"/>
      <c r="G17" s="228">
        <v>0</v>
      </c>
      <c r="H17" s="229"/>
      <c r="I17" s="232"/>
      <c r="J17" s="233"/>
    </row>
    <row r="18" spans="1:10" x14ac:dyDescent="0.35">
      <c r="A18" s="275"/>
      <c r="B18" s="276"/>
      <c r="C18" s="282"/>
      <c r="D18" s="283"/>
      <c r="E18" s="283"/>
      <c r="F18" s="284"/>
      <c r="G18" s="285"/>
      <c r="H18" s="286"/>
      <c r="I18" s="248"/>
      <c r="J18" s="249"/>
    </row>
    <row r="19" spans="1:10" ht="15" thickBot="1" x14ac:dyDescent="0.4">
      <c r="A19" s="270" t="s">
        <v>106</v>
      </c>
      <c r="B19" s="210"/>
      <c r="C19" s="210"/>
      <c r="D19" s="210"/>
      <c r="E19" s="210"/>
      <c r="F19" s="211"/>
      <c r="G19" s="271">
        <f ca="1">IF(AND($C$10&lt;&gt;"",$F$10&lt;&gt;""),G14-G15-G16-G17+SUMPRODUCT((Sheet2!$D:$D&gt;=$C$10)*(Sheet2!$D:$D&lt;=$F$10)),0)</f>
        <v>104</v>
      </c>
      <c r="H19" s="272"/>
      <c r="I19" s="214"/>
      <c r="J19" s="215"/>
    </row>
    <row r="20" spans="1:10" x14ac:dyDescent="0.35">
      <c r="A20" s="250" t="s">
        <v>107</v>
      </c>
      <c r="B20" s="251"/>
      <c r="C20" s="256" t="s">
        <v>110</v>
      </c>
      <c r="D20" s="257"/>
      <c r="E20" s="257"/>
      <c r="F20" s="258"/>
      <c r="G20" s="259">
        <v>21</v>
      </c>
      <c r="H20" s="260"/>
      <c r="I20" s="261"/>
      <c r="J20" s="262"/>
    </row>
    <row r="21" spans="1:10" x14ac:dyDescent="0.35">
      <c r="A21" s="252"/>
      <c r="B21" s="253"/>
      <c r="C21" s="263" t="s">
        <v>108</v>
      </c>
      <c r="D21" s="264"/>
      <c r="E21" s="264"/>
      <c r="F21" s="265"/>
      <c r="G21" s="266"/>
      <c r="H21" s="267"/>
      <c r="I21" s="268"/>
      <c r="J21" s="269"/>
    </row>
    <row r="22" spans="1:10" x14ac:dyDescent="0.35">
      <c r="A22" s="254"/>
      <c r="B22" s="255"/>
      <c r="C22" s="263" t="s">
        <v>109</v>
      </c>
      <c r="D22" s="264"/>
      <c r="E22" s="264"/>
      <c r="F22" s="265"/>
      <c r="G22" s="266"/>
      <c r="H22" s="267"/>
      <c r="I22" s="268"/>
      <c r="J22" s="269"/>
    </row>
    <row r="23" spans="1:10" ht="17.5" customHeight="1" x14ac:dyDescent="0.35">
      <c r="A23" s="222" t="s">
        <v>111</v>
      </c>
      <c r="B23" s="223"/>
      <c r="C23" s="223"/>
      <c r="D23" s="223"/>
      <c r="E23" s="223"/>
      <c r="F23" s="224"/>
      <c r="G23" s="228"/>
      <c r="H23" s="229"/>
      <c r="I23" s="232"/>
      <c r="J23" s="233"/>
    </row>
    <row r="24" spans="1:10" ht="17.5" customHeight="1" thickBot="1" x14ac:dyDescent="0.4">
      <c r="A24" s="225"/>
      <c r="B24" s="226"/>
      <c r="C24" s="226"/>
      <c r="D24" s="226"/>
      <c r="E24" s="226"/>
      <c r="F24" s="227"/>
      <c r="G24" s="230"/>
      <c r="H24" s="231"/>
      <c r="I24" s="234"/>
      <c r="J24" s="235"/>
    </row>
    <row r="25" spans="1:10" ht="17.5" customHeight="1" x14ac:dyDescent="0.35">
      <c r="A25" s="236" t="s">
        <v>113</v>
      </c>
      <c r="B25" s="237"/>
      <c r="C25" s="237"/>
      <c r="D25" s="237"/>
      <c r="E25" s="237"/>
      <c r="F25" s="238"/>
      <c r="G25" s="242">
        <f>3*(G23)+G20+G21+G22</f>
        <v>21</v>
      </c>
      <c r="H25" s="243"/>
      <c r="I25" s="246"/>
      <c r="J25" s="247"/>
    </row>
    <row r="26" spans="1:10" ht="20" customHeight="1" x14ac:dyDescent="0.35">
      <c r="A26" s="239"/>
      <c r="B26" s="240"/>
      <c r="C26" s="240"/>
      <c r="D26" s="240"/>
      <c r="E26" s="240"/>
      <c r="F26" s="241"/>
      <c r="G26" s="244"/>
      <c r="H26" s="245"/>
      <c r="I26" s="248"/>
      <c r="J26" s="249"/>
    </row>
    <row r="27" spans="1:10" ht="15" thickBot="1" x14ac:dyDescent="0.4">
      <c r="A27" s="209" t="s">
        <v>112</v>
      </c>
      <c r="B27" s="210"/>
      <c r="C27" s="210"/>
      <c r="D27" s="210"/>
      <c r="E27" s="210"/>
      <c r="F27" s="211"/>
      <c r="G27" s="212">
        <f ca="1">IF(AND($C$10&lt;&gt;"",$F$10&lt;&gt;""),G25/G19,0)</f>
        <v>0.20192307692307693</v>
      </c>
      <c r="H27" s="213"/>
      <c r="I27" s="214"/>
      <c r="J27" s="215"/>
    </row>
    <row r="28" spans="1:10" x14ac:dyDescent="0.35">
      <c r="A28" s="216" t="s">
        <v>74</v>
      </c>
      <c r="B28" s="217"/>
      <c r="C28" s="217"/>
      <c r="D28" s="217"/>
      <c r="E28" s="217"/>
      <c r="F28" s="217"/>
      <c r="G28" s="217"/>
      <c r="H28" s="217"/>
      <c r="I28" s="217"/>
      <c r="J28" s="217"/>
    </row>
    <row r="29" spans="1:10" x14ac:dyDescent="0.35">
      <c r="A29" s="216"/>
      <c r="B29" s="217"/>
      <c r="C29" s="217"/>
      <c r="D29" s="217"/>
      <c r="E29" s="217"/>
      <c r="F29" s="217"/>
      <c r="G29" s="217"/>
      <c r="H29" s="217"/>
      <c r="I29" s="217"/>
      <c r="J29" s="217"/>
    </row>
    <row r="30" spans="1:10" ht="30" customHeight="1" x14ac:dyDescent="0.35">
      <c r="A30" s="218"/>
      <c r="B30" s="219"/>
      <c r="C30" s="219"/>
      <c r="D30" s="219"/>
      <c r="E30" s="217"/>
      <c r="F30" s="217"/>
      <c r="G30" s="217"/>
      <c r="H30" s="121"/>
      <c r="I30" s="219"/>
      <c r="J30" s="217"/>
    </row>
    <row r="31" spans="1:10" x14ac:dyDescent="0.35">
      <c r="A31" s="220" t="s">
        <v>75</v>
      </c>
      <c r="B31" s="220"/>
      <c r="C31" s="220"/>
      <c r="D31" s="220"/>
      <c r="E31" s="217"/>
      <c r="F31" s="217"/>
      <c r="G31" s="217"/>
      <c r="H31" s="208" t="s">
        <v>3</v>
      </c>
      <c r="I31" s="208"/>
      <c r="J31" s="217"/>
    </row>
    <row r="34" spans="1:10" customFormat="1" x14ac:dyDescent="0.35">
      <c r="A34" s="221" t="s">
        <v>161</v>
      </c>
      <c r="B34" s="89"/>
      <c r="C34" s="89"/>
      <c r="D34" s="89"/>
      <c r="E34" s="89"/>
      <c r="F34" s="89"/>
      <c r="G34" s="89"/>
      <c r="H34" s="89"/>
      <c r="I34" s="89"/>
      <c r="J34" s="89"/>
    </row>
    <row r="35" spans="1:10" customFormat="1" x14ac:dyDescent="0.35">
      <c r="A35" s="41"/>
    </row>
    <row r="36" spans="1:10" x14ac:dyDescent="0.35">
      <c r="A36" s="34" t="s">
        <v>133</v>
      </c>
    </row>
    <row r="38" spans="1:10" x14ac:dyDescent="0.35">
      <c r="A38" s="42" t="s">
        <v>155</v>
      </c>
    </row>
    <row r="39" spans="1:10" x14ac:dyDescent="0.35">
      <c r="A39" s="34" t="s">
        <v>156</v>
      </c>
    </row>
    <row r="40" spans="1:10" x14ac:dyDescent="0.35">
      <c r="A40" s="34" t="s">
        <v>148</v>
      </c>
    </row>
    <row r="41" spans="1:10" ht="15" thickBot="1" x14ac:dyDescent="0.4">
      <c r="A41" s="34" t="s">
        <v>149</v>
      </c>
    </row>
    <row r="42" spans="1:10" ht="15" thickBot="1" x14ac:dyDescent="0.4">
      <c r="A42" s="201" t="s">
        <v>208</v>
      </c>
      <c r="B42" s="202"/>
      <c r="C42" s="202"/>
      <c r="D42" s="202"/>
      <c r="E42" s="202"/>
      <c r="F42" s="203"/>
      <c r="G42" s="204" t="s">
        <v>72</v>
      </c>
      <c r="H42" s="205"/>
      <c r="I42" s="204" t="s">
        <v>73</v>
      </c>
      <c r="J42" s="206"/>
    </row>
    <row r="43" spans="1:10" x14ac:dyDescent="0.35">
      <c r="A43" s="207" t="s">
        <v>103</v>
      </c>
      <c r="B43" s="168"/>
      <c r="C43" s="168"/>
      <c r="D43" s="168"/>
      <c r="E43" s="168"/>
      <c r="F43" s="169"/>
      <c r="G43" s="172">
        <v>152</v>
      </c>
      <c r="H43" s="171"/>
      <c r="I43" s="172"/>
      <c r="J43" s="173"/>
    </row>
    <row r="44" spans="1:10" x14ac:dyDescent="0.35">
      <c r="A44" s="187"/>
      <c r="B44" s="188"/>
      <c r="C44" s="174" t="s">
        <v>104</v>
      </c>
      <c r="D44" s="175"/>
      <c r="E44" s="175"/>
      <c r="F44" s="176"/>
      <c r="G44" s="179">
        <v>5</v>
      </c>
      <c r="H44" s="178"/>
      <c r="I44" s="179"/>
      <c r="J44" s="180"/>
    </row>
    <row r="45" spans="1:10" x14ac:dyDescent="0.35">
      <c r="A45" s="189"/>
      <c r="B45" s="190"/>
      <c r="C45" s="174" t="s">
        <v>105</v>
      </c>
      <c r="D45" s="175"/>
      <c r="E45" s="175"/>
      <c r="F45" s="176"/>
      <c r="G45" s="193">
        <v>42</v>
      </c>
      <c r="H45" s="178"/>
      <c r="I45" s="179"/>
      <c r="J45" s="180"/>
    </row>
    <row r="46" spans="1:10" x14ac:dyDescent="0.35">
      <c r="A46" s="189"/>
      <c r="B46" s="190"/>
      <c r="C46" s="194" t="s">
        <v>132</v>
      </c>
      <c r="D46" s="195"/>
      <c r="E46" s="195"/>
      <c r="F46" s="196"/>
      <c r="G46" s="140">
        <v>1</v>
      </c>
      <c r="H46" s="141"/>
      <c r="I46" s="144"/>
      <c r="J46" s="145"/>
    </row>
    <row r="47" spans="1:10" x14ac:dyDescent="0.35">
      <c r="A47" s="189"/>
      <c r="B47" s="190"/>
      <c r="C47" s="197"/>
      <c r="D47" s="198"/>
      <c r="E47" s="198"/>
      <c r="F47" s="199"/>
      <c r="G47" s="159"/>
      <c r="H47" s="200"/>
      <c r="I47" s="159"/>
      <c r="J47" s="160"/>
    </row>
    <row r="48" spans="1:10" ht="15" thickBot="1" x14ac:dyDescent="0.4">
      <c r="A48" s="184" t="s">
        <v>106</v>
      </c>
      <c r="B48" s="128"/>
      <c r="C48" s="128"/>
      <c r="D48" s="128"/>
      <c r="E48" s="128"/>
      <c r="F48" s="129"/>
      <c r="G48" s="185">
        <f>G43-G44-G45-G46+1</f>
        <v>105</v>
      </c>
      <c r="H48" s="186"/>
      <c r="I48" s="132"/>
      <c r="J48" s="133"/>
    </row>
    <row r="49" spans="1:10" x14ac:dyDescent="0.35">
      <c r="A49" s="161" t="s">
        <v>107</v>
      </c>
      <c r="B49" s="162"/>
      <c r="C49" s="167" t="s">
        <v>110</v>
      </c>
      <c r="D49" s="168"/>
      <c r="E49" s="168"/>
      <c r="F49" s="169"/>
      <c r="G49" s="170">
        <v>7</v>
      </c>
      <c r="H49" s="171"/>
      <c r="I49" s="172"/>
      <c r="J49" s="173"/>
    </row>
    <row r="50" spans="1:10" x14ac:dyDescent="0.35">
      <c r="A50" s="163"/>
      <c r="B50" s="164"/>
      <c r="C50" s="174" t="s">
        <v>108</v>
      </c>
      <c r="D50" s="175"/>
      <c r="E50" s="175"/>
      <c r="F50" s="176"/>
      <c r="G50" s="177">
        <v>3</v>
      </c>
      <c r="H50" s="178"/>
      <c r="I50" s="179"/>
      <c r="J50" s="180"/>
    </row>
    <row r="51" spans="1:10" x14ac:dyDescent="0.35">
      <c r="A51" s="165"/>
      <c r="B51" s="166"/>
      <c r="C51" s="174" t="s">
        <v>109</v>
      </c>
      <c r="D51" s="175"/>
      <c r="E51" s="175"/>
      <c r="F51" s="176"/>
      <c r="G51" s="177">
        <v>0</v>
      </c>
      <c r="H51" s="178"/>
      <c r="I51" s="179"/>
      <c r="J51" s="180"/>
    </row>
    <row r="52" spans="1:10" x14ac:dyDescent="0.35">
      <c r="A52" s="134" t="s">
        <v>111</v>
      </c>
      <c r="B52" s="135"/>
      <c r="C52" s="135"/>
      <c r="D52" s="135"/>
      <c r="E52" s="135"/>
      <c r="F52" s="136"/>
      <c r="G52" s="140">
        <v>0</v>
      </c>
      <c r="H52" s="141"/>
      <c r="I52" s="144"/>
      <c r="J52" s="145"/>
    </row>
    <row r="53" spans="1:10" ht="15" thickBot="1" x14ac:dyDescent="0.4">
      <c r="A53" s="137"/>
      <c r="B53" s="138"/>
      <c r="C53" s="138"/>
      <c r="D53" s="138"/>
      <c r="E53" s="138"/>
      <c r="F53" s="139"/>
      <c r="G53" s="142"/>
      <c r="H53" s="143"/>
      <c r="I53" s="142"/>
      <c r="J53" s="146"/>
    </row>
    <row r="54" spans="1:10" x14ac:dyDescent="0.35">
      <c r="A54" s="147" t="s">
        <v>134</v>
      </c>
      <c r="B54" s="148"/>
      <c r="C54" s="148"/>
      <c r="D54" s="148"/>
      <c r="E54" s="148"/>
      <c r="F54" s="149"/>
      <c r="G54" s="153">
        <f>(G52)+G49+G50+G51</f>
        <v>10</v>
      </c>
      <c r="H54" s="154"/>
      <c r="I54" s="157"/>
      <c r="J54" s="158"/>
    </row>
    <row r="55" spans="1:10" ht="20.5" customHeight="1" x14ac:dyDescent="0.35">
      <c r="A55" s="150"/>
      <c r="B55" s="151"/>
      <c r="C55" s="151"/>
      <c r="D55" s="151"/>
      <c r="E55" s="151"/>
      <c r="F55" s="152"/>
      <c r="G55" s="155"/>
      <c r="H55" s="156"/>
      <c r="I55" s="159"/>
      <c r="J55" s="160"/>
    </row>
    <row r="56" spans="1:10" ht="15" thickBot="1" x14ac:dyDescent="0.4">
      <c r="A56" s="127" t="s">
        <v>112</v>
      </c>
      <c r="B56" s="128"/>
      <c r="C56" s="128"/>
      <c r="D56" s="128"/>
      <c r="E56" s="128"/>
      <c r="F56" s="129"/>
      <c r="G56" s="130">
        <f>G54/G48</f>
        <v>9.5238095238095233E-2</v>
      </c>
      <c r="H56" s="131"/>
      <c r="I56" s="132"/>
      <c r="J56" s="133"/>
    </row>
    <row r="59" spans="1:10" x14ac:dyDescent="0.35">
      <c r="A59" s="42" t="s">
        <v>157</v>
      </c>
    </row>
    <row r="60" spans="1:10" x14ac:dyDescent="0.35">
      <c r="A60" s="34" t="s">
        <v>158</v>
      </c>
    </row>
    <row r="61" spans="1:10" x14ac:dyDescent="0.35">
      <c r="A61" s="34" t="s">
        <v>146</v>
      </c>
    </row>
    <row r="62" spans="1:10" x14ac:dyDescent="0.35">
      <c r="A62" s="34" t="s">
        <v>150</v>
      </c>
    </row>
    <row r="63" spans="1:10" ht="15" thickBot="1" x14ac:dyDescent="0.4">
      <c r="A63" s="34" t="s">
        <v>151</v>
      </c>
    </row>
    <row r="64" spans="1:10" ht="15" thickBot="1" x14ac:dyDescent="0.4">
      <c r="A64" s="201" t="s">
        <v>208</v>
      </c>
      <c r="B64" s="202"/>
      <c r="C64" s="202"/>
      <c r="D64" s="202"/>
      <c r="E64" s="202"/>
      <c r="F64" s="203"/>
      <c r="G64" s="204" t="s">
        <v>72</v>
      </c>
      <c r="H64" s="205"/>
      <c r="I64" s="204" t="s">
        <v>73</v>
      </c>
      <c r="J64" s="206"/>
    </row>
    <row r="65" spans="1:10" x14ac:dyDescent="0.35">
      <c r="A65" s="207" t="s">
        <v>103</v>
      </c>
      <c r="B65" s="168"/>
      <c r="C65" s="168"/>
      <c r="D65" s="168"/>
      <c r="E65" s="168"/>
      <c r="F65" s="169"/>
      <c r="G65" s="172">
        <v>152</v>
      </c>
      <c r="H65" s="171"/>
      <c r="I65" s="172"/>
      <c r="J65" s="173"/>
    </row>
    <row r="66" spans="1:10" x14ac:dyDescent="0.35">
      <c r="A66" s="187"/>
      <c r="B66" s="188"/>
      <c r="C66" s="174" t="s">
        <v>104</v>
      </c>
      <c r="D66" s="175"/>
      <c r="E66" s="175"/>
      <c r="F66" s="176"/>
      <c r="G66" s="179">
        <v>5</v>
      </c>
      <c r="H66" s="178"/>
      <c r="I66" s="179"/>
      <c r="J66" s="180"/>
    </row>
    <row r="67" spans="1:10" x14ac:dyDescent="0.35">
      <c r="A67" s="189"/>
      <c r="B67" s="190"/>
      <c r="C67" s="174" t="s">
        <v>105</v>
      </c>
      <c r="D67" s="175"/>
      <c r="E67" s="175"/>
      <c r="F67" s="176"/>
      <c r="G67" s="193">
        <v>31.5</v>
      </c>
      <c r="H67" s="178"/>
      <c r="I67" s="179"/>
      <c r="J67" s="180"/>
    </row>
    <row r="68" spans="1:10" x14ac:dyDescent="0.35">
      <c r="A68" s="189"/>
      <c r="B68" s="190"/>
      <c r="C68" s="194" t="s">
        <v>132</v>
      </c>
      <c r="D68" s="195"/>
      <c r="E68" s="195"/>
      <c r="F68" s="196"/>
      <c r="G68" s="140">
        <v>0</v>
      </c>
      <c r="H68" s="141"/>
      <c r="I68" s="144"/>
      <c r="J68" s="145"/>
    </row>
    <row r="69" spans="1:10" x14ac:dyDescent="0.35">
      <c r="A69" s="189"/>
      <c r="B69" s="190"/>
      <c r="C69" s="197"/>
      <c r="D69" s="198"/>
      <c r="E69" s="198"/>
      <c r="F69" s="199"/>
      <c r="G69" s="159"/>
      <c r="H69" s="200"/>
      <c r="I69" s="159"/>
      <c r="J69" s="160"/>
    </row>
    <row r="70" spans="1:10" ht="15" thickBot="1" x14ac:dyDescent="0.4">
      <c r="A70" s="184" t="s">
        <v>106</v>
      </c>
      <c r="B70" s="128"/>
      <c r="C70" s="128"/>
      <c r="D70" s="128"/>
      <c r="E70" s="128"/>
      <c r="F70" s="129"/>
      <c r="G70" s="185">
        <f>G65-G66-G67-G68+1</f>
        <v>116.5</v>
      </c>
      <c r="H70" s="186"/>
      <c r="I70" s="132"/>
      <c r="J70" s="133"/>
    </row>
    <row r="71" spans="1:10" x14ac:dyDescent="0.35">
      <c r="A71" s="161" t="s">
        <v>107</v>
      </c>
      <c r="B71" s="162"/>
      <c r="C71" s="167" t="s">
        <v>110</v>
      </c>
      <c r="D71" s="168"/>
      <c r="E71" s="168"/>
      <c r="F71" s="169"/>
      <c r="G71" s="170">
        <v>8</v>
      </c>
      <c r="H71" s="171"/>
      <c r="I71" s="172"/>
      <c r="J71" s="173"/>
    </row>
    <row r="72" spans="1:10" x14ac:dyDescent="0.35">
      <c r="A72" s="163"/>
      <c r="B72" s="164"/>
      <c r="C72" s="174" t="s">
        <v>108</v>
      </c>
      <c r="D72" s="175"/>
      <c r="E72" s="175"/>
      <c r="F72" s="176"/>
      <c r="G72" s="177">
        <v>3</v>
      </c>
      <c r="H72" s="178"/>
      <c r="I72" s="179"/>
      <c r="J72" s="180"/>
    </row>
    <row r="73" spans="1:10" x14ac:dyDescent="0.35">
      <c r="A73" s="165"/>
      <c r="B73" s="166"/>
      <c r="C73" s="174" t="s">
        <v>109</v>
      </c>
      <c r="D73" s="175"/>
      <c r="E73" s="175"/>
      <c r="F73" s="176"/>
      <c r="G73" s="177">
        <v>0</v>
      </c>
      <c r="H73" s="178"/>
      <c r="I73" s="179"/>
      <c r="J73" s="180"/>
    </row>
    <row r="74" spans="1:10" x14ac:dyDescent="0.35">
      <c r="A74" s="134" t="s">
        <v>111</v>
      </c>
      <c r="B74" s="135"/>
      <c r="C74" s="135"/>
      <c r="D74" s="135"/>
      <c r="E74" s="135"/>
      <c r="F74" s="136"/>
      <c r="G74" s="140">
        <v>0</v>
      </c>
      <c r="H74" s="141"/>
      <c r="I74" s="144"/>
      <c r="J74" s="145"/>
    </row>
    <row r="75" spans="1:10" ht="15" thickBot="1" x14ac:dyDescent="0.4">
      <c r="A75" s="137"/>
      <c r="B75" s="138"/>
      <c r="C75" s="138"/>
      <c r="D75" s="138"/>
      <c r="E75" s="138"/>
      <c r="F75" s="139"/>
      <c r="G75" s="142"/>
      <c r="H75" s="143"/>
      <c r="I75" s="142"/>
      <c r="J75" s="146"/>
    </row>
    <row r="76" spans="1:10" x14ac:dyDescent="0.35">
      <c r="A76" s="147" t="s">
        <v>134</v>
      </c>
      <c r="B76" s="148"/>
      <c r="C76" s="148"/>
      <c r="D76" s="148"/>
      <c r="E76" s="148"/>
      <c r="F76" s="149"/>
      <c r="G76" s="153">
        <f>(G74)+G71+G72+G73</f>
        <v>11</v>
      </c>
      <c r="H76" s="154"/>
      <c r="I76" s="157"/>
      <c r="J76" s="158"/>
    </row>
    <row r="77" spans="1:10" ht="24.5" customHeight="1" x14ac:dyDescent="0.35">
      <c r="A77" s="150"/>
      <c r="B77" s="151"/>
      <c r="C77" s="151"/>
      <c r="D77" s="151"/>
      <c r="E77" s="151"/>
      <c r="F77" s="152"/>
      <c r="G77" s="155"/>
      <c r="H77" s="156"/>
      <c r="I77" s="159"/>
      <c r="J77" s="160"/>
    </row>
    <row r="78" spans="1:10" ht="15" thickBot="1" x14ac:dyDescent="0.4">
      <c r="A78" s="127" t="s">
        <v>112</v>
      </c>
      <c r="B78" s="128"/>
      <c r="C78" s="128"/>
      <c r="D78" s="128"/>
      <c r="E78" s="128"/>
      <c r="F78" s="129"/>
      <c r="G78" s="130">
        <f>G76/G70</f>
        <v>9.4420600858369105E-2</v>
      </c>
      <c r="H78" s="131"/>
      <c r="I78" s="132"/>
      <c r="J78" s="133"/>
    </row>
    <row r="81" spans="1:10" x14ac:dyDescent="0.35">
      <c r="A81" s="42" t="s">
        <v>159</v>
      </c>
    </row>
    <row r="82" spans="1:10" x14ac:dyDescent="0.35">
      <c r="A82" s="34" t="s">
        <v>160</v>
      </c>
    </row>
    <row r="83" spans="1:10" x14ac:dyDescent="0.35">
      <c r="A83" s="34" t="s">
        <v>147</v>
      </c>
    </row>
    <row r="84" spans="1:10" x14ac:dyDescent="0.35">
      <c r="A84" s="34" t="s">
        <v>152</v>
      </c>
    </row>
    <row r="85" spans="1:10" ht="15" thickBot="1" x14ac:dyDescent="0.4">
      <c r="A85" s="34" t="s">
        <v>153</v>
      </c>
    </row>
    <row r="86" spans="1:10" ht="15" thickBot="1" x14ac:dyDescent="0.4">
      <c r="A86" s="201" t="s">
        <v>208</v>
      </c>
      <c r="B86" s="202"/>
      <c r="C86" s="202"/>
      <c r="D86" s="202"/>
      <c r="E86" s="202"/>
      <c r="F86" s="203"/>
      <c r="G86" s="204" t="s">
        <v>72</v>
      </c>
      <c r="H86" s="205"/>
      <c r="I86" s="204" t="s">
        <v>73</v>
      </c>
      <c r="J86" s="206"/>
    </row>
    <row r="87" spans="1:10" x14ac:dyDescent="0.35">
      <c r="A87" s="207" t="s">
        <v>103</v>
      </c>
      <c r="B87" s="168"/>
      <c r="C87" s="168"/>
      <c r="D87" s="168"/>
      <c r="E87" s="168"/>
      <c r="F87" s="169"/>
      <c r="G87" s="172">
        <v>152</v>
      </c>
      <c r="H87" s="171"/>
      <c r="I87" s="172"/>
      <c r="J87" s="173"/>
    </row>
    <row r="88" spans="1:10" x14ac:dyDescent="0.35">
      <c r="A88" s="187"/>
      <c r="B88" s="188"/>
      <c r="C88" s="174" t="s">
        <v>104</v>
      </c>
      <c r="D88" s="175"/>
      <c r="E88" s="175"/>
      <c r="F88" s="176"/>
      <c r="G88" s="179">
        <v>5</v>
      </c>
      <c r="H88" s="178"/>
      <c r="I88" s="179"/>
      <c r="J88" s="180"/>
    </row>
    <row r="89" spans="1:10" x14ac:dyDescent="0.35">
      <c r="A89" s="189"/>
      <c r="B89" s="190"/>
      <c r="C89" s="174" t="s">
        <v>105</v>
      </c>
      <c r="D89" s="175"/>
      <c r="E89" s="175"/>
      <c r="F89" s="176"/>
      <c r="G89" s="193">
        <v>31.5</v>
      </c>
      <c r="H89" s="178"/>
      <c r="I89" s="179"/>
      <c r="J89" s="180"/>
    </row>
    <row r="90" spans="1:10" x14ac:dyDescent="0.35">
      <c r="A90" s="189"/>
      <c r="B90" s="190"/>
      <c r="C90" s="194" t="s">
        <v>132</v>
      </c>
      <c r="D90" s="195"/>
      <c r="E90" s="195"/>
      <c r="F90" s="196"/>
      <c r="G90" s="140">
        <v>5</v>
      </c>
      <c r="H90" s="141"/>
      <c r="I90" s="144"/>
      <c r="J90" s="145"/>
    </row>
    <row r="91" spans="1:10" x14ac:dyDescent="0.35">
      <c r="A91" s="189"/>
      <c r="B91" s="190"/>
      <c r="C91" s="197"/>
      <c r="D91" s="198"/>
      <c r="E91" s="198"/>
      <c r="F91" s="199"/>
      <c r="G91" s="159"/>
      <c r="H91" s="200"/>
      <c r="I91" s="159"/>
      <c r="J91" s="160"/>
    </row>
    <row r="92" spans="1:10" x14ac:dyDescent="0.35">
      <c r="A92" s="191"/>
      <c r="B92" s="192"/>
      <c r="C92" s="181" t="s">
        <v>114</v>
      </c>
      <c r="D92" s="182"/>
      <c r="E92" s="182"/>
      <c r="F92" s="182"/>
      <c r="G92" s="177">
        <v>0</v>
      </c>
      <c r="H92" s="183"/>
      <c r="I92" s="179"/>
      <c r="J92" s="180"/>
    </row>
    <row r="93" spans="1:10" ht="15" thickBot="1" x14ac:dyDescent="0.4">
      <c r="A93" s="184" t="s">
        <v>106</v>
      </c>
      <c r="B93" s="128"/>
      <c r="C93" s="128"/>
      <c r="D93" s="128"/>
      <c r="E93" s="128"/>
      <c r="F93" s="129"/>
      <c r="G93" s="185">
        <f>G87-G88-G89-G90-G92+1</f>
        <v>111.5</v>
      </c>
      <c r="H93" s="186"/>
      <c r="I93" s="132"/>
      <c r="J93" s="133"/>
    </row>
    <row r="94" spans="1:10" x14ac:dyDescent="0.35">
      <c r="A94" s="161" t="s">
        <v>107</v>
      </c>
      <c r="B94" s="162"/>
      <c r="C94" s="167" t="s">
        <v>110</v>
      </c>
      <c r="D94" s="168"/>
      <c r="E94" s="168"/>
      <c r="F94" s="169"/>
      <c r="G94" s="170">
        <v>8</v>
      </c>
      <c r="H94" s="171"/>
      <c r="I94" s="172"/>
      <c r="J94" s="173"/>
    </row>
    <row r="95" spans="1:10" x14ac:dyDescent="0.35">
      <c r="A95" s="163"/>
      <c r="B95" s="164"/>
      <c r="C95" s="174" t="s">
        <v>108</v>
      </c>
      <c r="D95" s="175"/>
      <c r="E95" s="175"/>
      <c r="F95" s="176"/>
      <c r="G95" s="177">
        <v>3</v>
      </c>
      <c r="H95" s="178"/>
      <c r="I95" s="179"/>
      <c r="J95" s="180"/>
    </row>
    <row r="96" spans="1:10" x14ac:dyDescent="0.35">
      <c r="A96" s="165"/>
      <c r="B96" s="166"/>
      <c r="C96" s="174" t="s">
        <v>109</v>
      </c>
      <c r="D96" s="175"/>
      <c r="E96" s="175"/>
      <c r="F96" s="176"/>
      <c r="G96" s="177">
        <v>0</v>
      </c>
      <c r="H96" s="178"/>
      <c r="I96" s="179"/>
      <c r="J96" s="180"/>
    </row>
    <row r="97" spans="1:10" x14ac:dyDescent="0.35">
      <c r="A97" s="134" t="s">
        <v>111</v>
      </c>
      <c r="B97" s="135"/>
      <c r="C97" s="135"/>
      <c r="D97" s="135"/>
      <c r="E97" s="135"/>
      <c r="F97" s="136"/>
      <c r="G97" s="140">
        <v>0</v>
      </c>
      <c r="H97" s="141"/>
      <c r="I97" s="144"/>
      <c r="J97" s="145"/>
    </row>
    <row r="98" spans="1:10" ht="15" thickBot="1" x14ac:dyDescent="0.4">
      <c r="A98" s="137"/>
      <c r="B98" s="138"/>
      <c r="C98" s="138"/>
      <c r="D98" s="138"/>
      <c r="E98" s="138"/>
      <c r="F98" s="139"/>
      <c r="G98" s="142"/>
      <c r="H98" s="143"/>
      <c r="I98" s="142"/>
      <c r="J98" s="146"/>
    </row>
    <row r="99" spans="1:10" x14ac:dyDescent="0.35">
      <c r="A99" s="147" t="s">
        <v>134</v>
      </c>
      <c r="B99" s="148"/>
      <c r="C99" s="148"/>
      <c r="D99" s="148"/>
      <c r="E99" s="148"/>
      <c r="F99" s="149"/>
      <c r="G99" s="153">
        <f>(G97)+G94+G95+G96</f>
        <v>11</v>
      </c>
      <c r="H99" s="154"/>
      <c r="I99" s="157"/>
      <c r="J99" s="158"/>
    </row>
    <row r="100" spans="1:10" ht="20" customHeight="1" x14ac:dyDescent="0.35">
      <c r="A100" s="150"/>
      <c r="B100" s="151"/>
      <c r="C100" s="151"/>
      <c r="D100" s="151"/>
      <c r="E100" s="151"/>
      <c r="F100" s="152"/>
      <c r="G100" s="155"/>
      <c r="H100" s="156"/>
      <c r="I100" s="159"/>
      <c r="J100" s="160"/>
    </row>
    <row r="101" spans="1:10" ht="15" thickBot="1" x14ac:dyDescent="0.4">
      <c r="A101" s="127" t="s">
        <v>112</v>
      </c>
      <c r="B101" s="128"/>
      <c r="C101" s="128"/>
      <c r="D101" s="128"/>
      <c r="E101" s="128"/>
      <c r="F101" s="129"/>
      <c r="G101" s="130">
        <f>G99/G93</f>
        <v>9.8654708520179366E-2</v>
      </c>
      <c r="H101" s="131"/>
      <c r="I101" s="132"/>
      <c r="J101" s="133"/>
    </row>
  </sheetData>
  <sheetProtection algorithmName="SHA-512" hashValue="nG0iis9qMddOZOUcdi7k2dBuEhVtN4qVxVc+mVMoysBzUZ/TnvQjk82YBdB70KVrjHmbHkyJT4YwgS5krZOdXw==" saltValue="nP4fQPSmbLeMCur9ARIFcw==" spinCount="100000" sheet="1" selectLockedCells="1"/>
  <protectedRanges>
    <protectedRange sqref="A30:D30" name="Range26"/>
    <protectedRange sqref="H30:I30" name="Range22"/>
    <protectedRange sqref="G17:H17 H20:H25 G20:G24 G46:H46 H49:H54 G49:G53 G68:H68 H71:H76 G71:G75 G90:H90 H94:H99 G94:G98" name="Range27_1"/>
    <protectedRange sqref="G27:H27 G56:H56 G78:H78 G101:H101" name="Range29_1"/>
    <protectedRange sqref="C10:D10" name="Range9_1"/>
    <protectedRange sqref="C9:H9" name="Range5_1"/>
    <protectedRange sqref="F8" name="Range3_1"/>
    <protectedRange sqref="C7:H7" name="Range1_1"/>
    <protectedRange sqref="C8:D8" name="Range2_1"/>
    <protectedRange sqref="I8" name="Range4_1"/>
    <protectedRange sqref="F10" name="Range10_1"/>
    <protectedRange sqref="C11 D12" name="Range8_1_1"/>
  </protectedRanges>
  <mergeCells count="170">
    <mergeCell ref="A1:I1"/>
    <mergeCell ref="A13:F13"/>
    <mergeCell ref="G13:H13"/>
    <mergeCell ref="I13:J13"/>
    <mergeCell ref="A14:F14"/>
    <mergeCell ref="G14:H14"/>
    <mergeCell ref="I14:J14"/>
    <mergeCell ref="C8:D8"/>
    <mergeCell ref="C10:D10"/>
    <mergeCell ref="C7:I7"/>
    <mergeCell ref="G8:H8"/>
    <mergeCell ref="C9:I9"/>
    <mergeCell ref="A19:F19"/>
    <mergeCell ref="G19:H19"/>
    <mergeCell ref="I19:J19"/>
    <mergeCell ref="A15:B18"/>
    <mergeCell ref="C15:F15"/>
    <mergeCell ref="G15:H15"/>
    <mergeCell ref="I15:J15"/>
    <mergeCell ref="C16:F16"/>
    <mergeCell ref="G16:H16"/>
    <mergeCell ref="I16:J16"/>
    <mergeCell ref="C17:F18"/>
    <mergeCell ref="G17:H18"/>
    <mergeCell ref="I17:J18"/>
    <mergeCell ref="A23:F24"/>
    <mergeCell ref="G23:H24"/>
    <mergeCell ref="I23:J24"/>
    <mergeCell ref="A25:F26"/>
    <mergeCell ref="G25:H26"/>
    <mergeCell ref="I25:J26"/>
    <mergeCell ref="A20:B22"/>
    <mergeCell ref="C20:F20"/>
    <mergeCell ref="G20:H20"/>
    <mergeCell ref="I20:J20"/>
    <mergeCell ref="C21:F21"/>
    <mergeCell ref="G21:H21"/>
    <mergeCell ref="I21:J21"/>
    <mergeCell ref="C22:F22"/>
    <mergeCell ref="G22:H22"/>
    <mergeCell ref="I22:J22"/>
    <mergeCell ref="H31:I31"/>
    <mergeCell ref="A42:F42"/>
    <mergeCell ref="G42:H42"/>
    <mergeCell ref="I42:J42"/>
    <mergeCell ref="A43:F43"/>
    <mergeCell ref="G43:H43"/>
    <mergeCell ref="I43:J43"/>
    <mergeCell ref="A27:F27"/>
    <mergeCell ref="G27:H27"/>
    <mergeCell ref="I27:J27"/>
    <mergeCell ref="A28:J28"/>
    <mergeCell ref="A29:J29"/>
    <mergeCell ref="A30:D30"/>
    <mergeCell ref="E30:G31"/>
    <mergeCell ref="H30:I30"/>
    <mergeCell ref="J30:J31"/>
    <mergeCell ref="A31:D31"/>
    <mergeCell ref="A34:J34"/>
    <mergeCell ref="A48:F48"/>
    <mergeCell ref="G48:H48"/>
    <mergeCell ref="I48:J48"/>
    <mergeCell ref="A44:B47"/>
    <mergeCell ref="C44:F44"/>
    <mergeCell ref="G44:H44"/>
    <mergeCell ref="I44:J44"/>
    <mergeCell ref="C45:F45"/>
    <mergeCell ref="G45:H45"/>
    <mergeCell ref="I45:J45"/>
    <mergeCell ref="C46:F47"/>
    <mergeCell ref="G46:H47"/>
    <mergeCell ref="I46:J47"/>
    <mergeCell ref="A49:B51"/>
    <mergeCell ref="C49:F49"/>
    <mergeCell ref="G49:H49"/>
    <mergeCell ref="I49:J49"/>
    <mergeCell ref="C50:F50"/>
    <mergeCell ref="G50:H50"/>
    <mergeCell ref="I50:J50"/>
    <mergeCell ref="C51:F51"/>
    <mergeCell ref="G51:H51"/>
    <mergeCell ref="I51:J51"/>
    <mergeCell ref="A56:F56"/>
    <mergeCell ref="G56:H56"/>
    <mergeCell ref="I56:J56"/>
    <mergeCell ref="A64:F64"/>
    <mergeCell ref="G64:H64"/>
    <mergeCell ref="I64:J64"/>
    <mergeCell ref="A52:F53"/>
    <mergeCell ref="G52:H53"/>
    <mergeCell ref="I52:J53"/>
    <mergeCell ref="A54:F55"/>
    <mergeCell ref="G54:H55"/>
    <mergeCell ref="I54:J55"/>
    <mergeCell ref="C68:F69"/>
    <mergeCell ref="G68:H69"/>
    <mergeCell ref="I68:J69"/>
    <mergeCell ref="A65:F65"/>
    <mergeCell ref="G65:H65"/>
    <mergeCell ref="I65:J65"/>
    <mergeCell ref="A66:B69"/>
    <mergeCell ref="C66:F66"/>
    <mergeCell ref="G66:H66"/>
    <mergeCell ref="I66:J66"/>
    <mergeCell ref="C67:F67"/>
    <mergeCell ref="G67:H67"/>
    <mergeCell ref="I67:J67"/>
    <mergeCell ref="C73:F73"/>
    <mergeCell ref="G73:H73"/>
    <mergeCell ref="I73:J73"/>
    <mergeCell ref="A74:F75"/>
    <mergeCell ref="G74:H75"/>
    <mergeCell ref="I74:J75"/>
    <mergeCell ref="A70:F70"/>
    <mergeCell ref="G70:H70"/>
    <mergeCell ref="I70:J70"/>
    <mergeCell ref="A71:B73"/>
    <mergeCell ref="C71:F71"/>
    <mergeCell ref="G71:H71"/>
    <mergeCell ref="I71:J71"/>
    <mergeCell ref="C72:F72"/>
    <mergeCell ref="G72:H72"/>
    <mergeCell ref="I72:J72"/>
    <mergeCell ref="A86:F86"/>
    <mergeCell ref="G86:H86"/>
    <mergeCell ref="I86:J86"/>
    <mergeCell ref="A87:F87"/>
    <mergeCell ref="G87:H87"/>
    <mergeCell ref="I87:J87"/>
    <mergeCell ref="A76:F77"/>
    <mergeCell ref="G76:H77"/>
    <mergeCell ref="I76:J77"/>
    <mergeCell ref="A78:F78"/>
    <mergeCell ref="G78:H78"/>
    <mergeCell ref="I78:J78"/>
    <mergeCell ref="C92:F92"/>
    <mergeCell ref="G92:H92"/>
    <mergeCell ref="I92:J92"/>
    <mergeCell ref="A93:F93"/>
    <mergeCell ref="G93:H93"/>
    <mergeCell ref="I93:J93"/>
    <mergeCell ref="A88:B92"/>
    <mergeCell ref="C88:F88"/>
    <mergeCell ref="G88:H88"/>
    <mergeCell ref="I88:J88"/>
    <mergeCell ref="C89:F89"/>
    <mergeCell ref="G89:H89"/>
    <mergeCell ref="I89:J89"/>
    <mergeCell ref="C90:F91"/>
    <mergeCell ref="G90:H91"/>
    <mergeCell ref="I90:J91"/>
    <mergeCell ref="A94:B96"/>
    <mergeCell ref="C94:F94"/>
    <mergeCell ref="G94:H94"/>
    <mergeCell ref="I94:J94"/>
    <mergeCell ref="C95:F95"/>
    <mergeCell ref="G95:H95"/>
    <mergeCell ref="I95:J95"/>
    <mergeCell ref="C96:F96"/>
    <mergeCell ref="G96:H96"/>
    <mergeCell ref="I96:J96"/>
    <mergeCell ref="A101:F101"/>
    <mergeCell ref="G101:H101"/>
    <mergeCell ref="I101:J101"/>
    <mergeCell ref="A97:F98"/>
    <mergeCell ref="G97:H98"/>
    <mergeCell ref="I97:J98"/>
    <mergeCell ref="A99:F100"/>
    <mergeCell ref="G99:H100"/>
    <mergeCell ref="I99:J100"/>
  </mergeCells>
  <dataValidations count="2">
    <dataValidation type="date" allowBlank="1" showInputMessage="1" showErrorMessage="1" sqref="C10:D10" xr:uid="{00000000-0002-0000-0100-000001000000}">
      <formula1>43466</formula1>
      <formula2>45657</formula2>
    </dataValidation>
    <dataValidation type="date" allowBlank="1" showInputMessage="1" showErrorMessage="1" sqref="F10" xr:uid="{00000000-0002-0000-0100-000002000000}">
      <formula1>43586</formula1>
      <formula2>45657</formula2>
    </dataValidation>
  </dataValidations>
  <pageMargins left="0.7" right="0.7" top="0.75" bottom="0.75" header="0.3" footer="0.3"/>
  <pageSetup paperSize="9" orientation="portrait" r:id="rId1"/>
  <headerFooter>
    <oddHeader>&amp;C&amp;"Calibri"&amp;10&amp;K000000 Official (Open)&amp;1#_x000D_</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Y39"/>
  <sheetViews>
    <sheetView topLeftCell="Z1" workbookViewId="0">
      <selection sqref="A1:Y1048576"/>
    </sheetView>
  </sheetViews>
  <sheetFormatPr defaultRowHeight="14.5" x14ac:dyDescent="0.35"/>
  <cols>
    <col min="1" max="1" width="12.26953125" style="20" hidden="1" customWidth="1"/>
    <col min="2" max="2" width="13.7265625" style="5" hidden="1" customWidth="1"/>
    <col min="3" max="3" width="20.54296875" style="4" hidden="1" customWidth="1"/>
    <col min="4" max="4" width="12.54296875" style="4" hidden="1" customWidth="1"/>
    <col min="5" max="5" width="8.453125" hidden="1" customWidth="1"/>
    <col min="6" max="6" width="5.54296875" style="15" hidden="1" customWidth="1"/>
    <col min="7" max="7" width="7.7265625" style="15" hidden="1" customWidth="1"/>
    <col min="8" max="8" width="8.81640625" style="15" hidden="1" customWidth="1"/>
    <col min="9" max="9" width="7.26953125" hidden="1" customWidth="1"/>
    <col min="10" max="10" width="8.7265625" hidden="1" customWidth="1"/>
    <col min="11" max="11" width="3.26953125" hidden="1" customWidth="1"/>
    <col min="12" max="12" width="27.26953125" hidden="1" customWidth="1"/>
    <col min="13" max="13" width="5.7265625" hidden="1" customWidth="1"/>
    <col min="14" max="14" width="11.1796875" style="15" hidden="1" customWidth="1"/>
    <col min="15" max="15" width="2" hidden="1" customWidth="1"/>
    <col min="16" max="16" width="8.7265625" hidden="1" customWidth="1"/>
    <col min="17" max="17" width="5" hidden="1" customWidth="1"/>
    <col min="18" max="24" width="8.7265625" hidden="1" customWidth="1"/>
    <col min="25" max="25" width="8.6328125" hidden="1" customWidth="1"/>
  </cols>
  <sheetData>
    <row r="1" spans="1:24" ht="29.25" customHeight="1" x14ac:dyDescent="0.35">
      <c r="A1" s="19" t="s">
        <v>24</v>
      </c>
      <c r="B1" s="8"/>
      <c r="C1" s="9"/>
      <c r="D1" s="9"/>
      <c r="E1" s="10" t="s">
        <v>7</v>
      </c>
      <c r="F1" s="18"/>
      <c r="G1" s="21" t="s">
        <v>8</v>
      </c>
      <c r="H1" s="21" t="s">
        <v>67</v>
      </c>
      <c r="I1" s="10"/>
      <c r="J1" s="10" t="s">
        <v>22</v>
      </c>
      <c r="K1" s="10"/>
      <c r="L1" s="10" t="s">
        <v>48</v>
      </c>
      <c r="N1" s="18" t="s">
        <v>50</v>
      </c>
      <c r="O1" s="10"/>
      <c r="P1" s="10" t="s">
        <v>52</v>
      </c>
      <c r="Q1" s="10"/>
      <c r="R1" s="10" t="s">
        <v>53</v>
      </c>
      <c r="S1" s="10"/>
      <c r="T1" s="14" t="s">
        <v>140</v>
      </c>
      <c r="V1" s="10" t="s">
        <v>175</v>
      </c>
      <c r="X1" s="10" t="s">
        <v>186</v>
      </c>
    </row>
    <row r="2" spans="1:24" x14ac:dyDescent="0.35">
      <c r="A2" s="20">
        <v>46023</v>
      </c>
      <c r="C2" s="4" t="s">
        <v>61</v>
      </c>
      <c r="E2" t="s">
        <v>9</v>
      </c>
      <c r="F2" s="15">
        <v>1</v>
      </c>
      <c r="G2" s="15">
        <v>31</v>
      </c>
      <c r="H2" s="15">
        <v>22</v>
      </c>
      <c r="J2" s="72" t="s">
        <v>184</v>
      </c>
      <c r="N2" s="15" t="s">
        <v>81</v>
      </c>
      <c r="P2">
        <v>2026</v>
      </c>
      <c r="R2">
        <v>0</v>
      </c>
      <c r="T2" t="s">
        <v>196</v>
      </c>
      <c r="X2" t="s">
        <v>187</v>
      </c>
    </row>
    <row r="3" spans="1:24" x14ac:dyDescent="0.35">
      <c r="A3" s="20">
        <v>46070</v>
      </c>
      <c r="C3" s="4" t="s">
        <v>62</v>
      </c>
      <c r="E3" t="s">
        <v>10</v>
      </c>
      <c r="F3" s="15">
        <v>2</v>
      </c>
      <c r="G3" s="15">
        <v>28</v>
      </c>
      <c r="H3" s="15">
        <v>18</v>
      </c>
      <c r="J3" t="s">
        <v>28</v>
      </c>
      <c r="L3" t="s">
        <v>127</v>
      </c>
      <c r="N3" s="15" t="s">
        <v>82</v>
      </c>
      <c r="P3">
        <v>2027</v>
      </c>
      <c r="R3">
        <v>450</v>
      </c>
      <c r="T3" t="s">
        <v>142</v>
      </c>
      <c r="V3" t="s">
        <v>176</v>
      </c>
      <c r="X3" t="s">
        <v>188</v>
      </c>
    </row>
    <row r="4" spans="1:24" x14ac:dyDescent="0.35">
      <c r="A4" s="20">
        <v>46071</v>
      </c>
      <c r="C4" s="4" t="s">
        <v>62</v>
      </c>
      <c r="E4" t="s">
        <v>11</v>
      </c>
      <c r="F4" s="15">
        <v>3</v>
      </c>
      <c r="G4" s="15">
        <v>30</v>
      </c>
      <c r="H4" s="15">
        <v>21</v>
      </c>
      <c r="J4" t="s">
        <v>32</v>
      </c>
      <c r="L4" t="s">
        <v>128</v>
      </c>
      <c r="P4">
        <v>2028</v>
      </c>
      <c r="R4">
        <v>500</v>
      </c>
      <c r="T4" t="s">
        <v>143</v>
      </c>
      <c r="V4" s="48" t="s">
        <v>179</v>
      </c>
      <c r="X4" t="s">
        <v>189</v>
      </c>
    </row>
    <row r="5" spans="1:24" x14ac:dyDescent="0.35">
      <c r="A5" s="20">
        <v>46102</v>
      </c>
      <c r="B5" s="5">
        <v>46082</v>
      </c>
      <c r="C5" s="4" t="s">
        <v>66</v>
      </c>
      <c r="D5" s="4">
        <v>46082</v>
      </c>
      <c r="E5" t="s">
        <v>12</v>
      </c>
      <c r="F5" s="15">
        <v>4</v>
      </c>
      <c r="G5" s="15">
        <v>31</v>
      </c>
      <c r="H5" s="15">
        <v>21</v>
      </c>
      <c r="J5" t="s">
        <v>21</v>
      </c>
      <c r="L5" t="s">
        <v>124</v>
      </c>
      <c r="R5">
        <v>550</v>
      </c>
      <c r="T5" t="s">
        <v>144</v>
      </c>
      <c r="V5" s="48" t="s">
        <v>180</v>
      </c>
      <c r="X5" t="s">
        <v>190</v>
      </c>
    </row>
    <row r="6" spans="1:24" x14ac:dyDescent="0.35">
      <c r="A6" s="20">
        <v>46115</v>
      </c>
      <c r="C6" s="4" t="s">
        <v>63</v>
      </c>
      <c r="E6" t="s">
        <v>13</v>
      </c>
      <c r="F6" s="15">
        <v>5</v>
      </c>
      <c r="G6" s="15">
        <v>30</v>
      </c>
      <c r="H6" s="15">
        <v>22</v>
      </c>
      <c r="J6" t="s">
        <v>43</v>
      </c>
      <c r="L6" t="s">
        <v>125</v>
      </c>
      <c r="R6">
        <v>600</v>
      </c>
      <c r="T6" t="s">
        <v>145</v>
      </c>
      <c r="X6" t="s">
        <v>191</v>
      </c>
    </row>
    <row r="7" spans="1:24" x14ac:dyDescent="0.35">
      <c r="A7" s="20">
        <v>46143</v>
      </c>
      <c r="C7" s="4" t="s">
        <v>64</v>
      </c>
      <c r="E7" t="s">
        <v>14</v>
      </c>
      <c r="F7" s="15">
        <v>6</v>
      </c>
      <c r="G7" s="15">
        <v>31</v>
      </c>
      <c r="H7" s="15">
        <v>19</v>
      </c>
      <c r="J7" t="s">
        <v>40</v>
      </c>
      <c r="L7" t="s">
        <v>122</v>
      </c>
      <c r="R7">
        <v>650</v>
      </c>
      <c r="X7" t="s">
        <v>197</v>
      </c>
    </row>
    <row r="8" spans="1:24" x14ac:dyDescent="0.35">
      <c r="A8" s="20">
        <v>46169</v>
      </c>
      <c r="C8" s="4" t="s">
        <v>58</v>
      </c>
      <c r="E8" t="s">
        <v>15</v>
      </c>
      <c r="F8" s="15">
        <v>7</v>
      </c>
      <c r="G8" s="15">
        <v>30</v>
      </c>
      <c r="H8" s="15">
        <v>23</v>
      </c>
      <c r="J8" t="s">
        <v>30</v>
      </c>
      <c r="L8" t="s">
        <v>123</v>
      </c>
      <c r="R8">
        <v>700</v>
      </c>
      <c r="X8" t="s">
        <v>198</v>
      </c>
    </row>
    <row r="9" spans="1:24" x14ac:dyDescent="0.35">
      <c r="A9" s="20">
        <v>46173</v>
      </c>
      <c r="B9" s="5">
        <v>46143</v>
      </c>
      <c r="C9" s="4" t="s">
        <v>65</v>
      </c>
      <c r="D9" s="5">
        <v>46143</v>
      </c>
      <c r="E9" t="s">
        <v>16</v>
      </c>
      <c r="F9" s="15">
        <v>8</v>
      </c>
      <c r="G9" s="15">
        <v>31</v>
      </c>
      <c r="H9" s="15">
        <v>20</v>
      </c>
      <c r="J9" t="s">
        <v>29</v>
      </c>
      <c r="L9" t="s">
        <v>121</v>
      </c>
      <c r="R9">
        <v>800</v>
      </c>
    </row>
    <row r="10" spans="1:24" x14ac:dyDescent="0.35">
      <c r="A10" s="20">
        <v>46174</v>
      </c>
      <c r="C10" s="4" t="s">
        <v>65</v>
      </c>
      <c r="E10" t="s">
        <v>17</v>
      </c>
      <c r="F10" s="15">
        <v>9</v>
      </c>
      <c r="G10" s="15">
        <v>30</v>
      </c>
      <c r="H10" s="15">
        <v>21</v>
      </c>
      <c r="J10" t="s">
        <v>33</v>
      </c>
      <c r="L10" t="s">
        <v>120</v>
      </c>
    </row>
    <row r="11" spans="1:24" x14ac:dyDescent="0.35">
      <c r="A11" s="20">
        <v>46243</v>
      </c>
      <c r="B11" s="88">
        <v>46235</v>
      </c>
      <c r="C11" s="4" t="s">
        <v>57</v>
      </c>
      <c r="D11" s="88">
        <v>46235</v>
      </c>
      <c r="E11" t="s">
        <v>18</v>
      </c>
      <c r="F11" s="15">
        <v>10</v>
      </c>
      <c r="G11" s="15">
        <v>31</v>
      </c>
      <c r="H11" s="15">
        <f>31-9</f>
        <v>22</v>
      </c>
      <c r="J11" t="s">
        <v>202</v>
      </c>
      <c r="L11" t="s">
        <v>49</v>
      </c>
    </row>
    <row r="12" spans="1:24" x14ac:dyDescent="0.35">
      <c r="A12" s="20">
        <v>46244</v>
      </c>
      <c r="C12" s="4" t="s">
        <v>57</v>
      </c>
      <c r="E12" t="s">
        <v>19</v>
      </c>
      <c r="F12" s="15">
        <v>11</v>
      </c>
      <c r="G12" s="15">
        <v>30</v>
      </c>
      <c r="H12" s="15">
        <f>30-8</f>
        <v>22</v>
      </c>
      <c r="J12" t="s">
        <v>193</v>
      </c>
      <c r="L12" t="s">
        <v>24</v>
      </c>
    </row>
    <row r="13" spans="1:24" x14ac:dyDescent="0.35">
      <c r="A13" s="20">
        <v>46334</v>
      </c>
      <c r="B13" s="5">
        <v>46327</v>
      </c>
      <c r="C13" s="4" t="s">
        <v>59</v>
      </c>
      <c r="D13" s="5">
        <v>46327</v>
      </c>
      <c r="E13" t="s">
        <v>20</v>
      </c>
      <c r="F13" s="15">
        <v>12</v>
      </c>
      <c r="G13" s="15">
        <v>31</v>
      </c>
      <c r="H13" s="15">
        <v>21</v>
      </c>
      <c r="J13" t="s">
        <v>34</v>
      </c>
      <c r="L13" t="s">
        <v>129</v>
      </c>
    </row>
    <row r="14" spans="1:24" x14ac:dyDescent="0.35">
      <c r="A14" s="20">
        <v>46335</v>
      </c>
      <c r="C14" s="4" t="s">
        <v>59</v>
      </c>
      <c r="J14" t="s">
        <v>41</v>
      </c>
      <c r="L14" t="s">
        <v>130</v>
      </c>
    </row>
    <row r="15" spans="1:24" x14ac:dyDescent="0.35">
      <c r="A15" s="20">
        <v>46381</v>
      </c>
      <c r="C15" s="4" t="s">
        <v>60</v>
      </c>
      <c r="J15" t="s">
        <v>39</v>
      </c>
      <c r="L15" t="s">
        <v>131</v>
      </c>
    </row>
    <row r="16" spans="1:24" x14ac:dyDescent="0.35">
      <c r="A16" s="20">
        <v>46388</v>
      </c>
      <c r="B16" s="5">
        <v>46388</v>
      </c>
      <c r="C16" s="4" t="s">
        <v>61</v>
      </c>
      <c r="D16" s="5">
        <v>46388</v>
      </c>
      <c r="J16" t="s">
        <v>42</v>
      </c>
    </row>
    <row r="17" spans="1:10" x14ac:dyDescent="0.35">
      <c r="A17" s="20">
        <v>46424</v>
      </c>
      <c r="C17" s="4" t="s">
        <v>62</v>
      </c>
      <c r="D17" s="5"/>
      <c r="J17" t="s">
        <v>23</v>
      </c>
    </row>
    <row r="18" spans="1:10" x14ac:dyDescent="0.35">
      <c r="A18" s="20">
        <v>46425</v>
      </c>
      <c r="B18" s="4"/>
      <c r="C18" s="4" t="s">
        <v>62</v>
      </c>
      <c r="J18" t="s">
        <v>25</v>
      </c>
    </row>
    <row r="19" spans="1:10" x14ac:dyDescent="0.35">
      <c r="A19" s="20">
        <v>46426</v>
      </c>
      <c r="B19" s="4"/>
      <c r="C19" s="4" t="s">
        <v>62</v>
      </c>
      <c r="J19" t="s">
        <v>194</v>
      </c>
    </row>
    <row r="20" spans="1:10" x14ac:dyDescent="0.35">
      <c r="A20" s="20">
        <v>46456</v>
      </c>
      <c r="C20" s="4" t="s">
        <v>66</v>
      </c>
      <c r="J20" t="s">
        <v>31</v>
      </c>
    </row>
    <row r="21" spans="1:10" x14ac:dyDescent="0.35">
      <c r="A21" s="20">
        <v>46472</v>
      </c>
      <c r="C21" s="4" t="s">
        <v>63</v>
      </c>
      <c r="J21" t="s">
        <v>26</v>
      </c>
    </row>
    <row r="22" spans="1:10" x14ac:dyDescent="0.35">
      <c r="A22" s="20">
        <v>46508</v>
      </c>
      <c r="C22" s="4" t="s">
        <v>64</v>
      </c>
      <c r="J22" t="s">
        <v>37</v>
      </c>
    </row>
    <row r="23" spans="1:10" x14ac:dyDescent="0.35">
      <c r="A23" s="20">
        <v>46524</v>
      </c>
      <c r="C23" s="4" t="s">
        <v>58</v>
      </c>
      <c r="D23" s="5"/>
      <c r="J23" t="s">
        <v>38</v>
      </c>
    </row>
    <row r="24" spans="1:10" x14ac:dyDescent="0.35">
      <c r="A24" s="20">
        <v>46527</v>
      </c>
      <c r="C24" s="4" t="s">
        <v>65</v>
      </c>
      <c r="J24" t="s">
        <v>27</v>
      </c>
    </row>
    <row r="25" spans="1:10" x14ac:dyDescent="0.35">
      <c r="A25" s="20">
        <v>46608</v>
      </c>
      <c r="C25" s="4" t="s">
        <v>57</v>
      </c>
      <c r="J25" t="s">
        <v>199</v>
      </c>
    </row>
    <row r="26" spans="1:10" x14ac:dyDescent="0.35">
      <c r="A26" s="20">
        <v>46688</v>
      </c>
      <c r="C26" s="4" t="s">
        <v>59</v>
      </c>
      <c r="J26" t="s">
        <v>47</v>
      </c>
    </row>
    <row r="27" spans="1:10" x14ac:dyDescent="0.35">
      <c r="A27" s="20">
        <v>46746</v>
      </c>
      <c r="C27" s="4" t="s">
        <v>60</v>
      </c>
      <c r="J27" t="s">
        <v>44</v>
      </c>
    </row>
    <row r="28" spans="1:10" x14ac:dyDescent="0.35">
      <c r="A28" s="20">
        <v>46753</v>
      </c>
      <c r="C28" s="4" t="s">
        <v>61</v>
      </c>
      <c r="J28" t="s">
        <v>46</v>
      </c>
    </row>
    <row r="29" spans="1:10" x14ac:dyDescent="0.35">
      <c r="A29" s="20">
        <v>46778</v>
      </c>
      <c r="C29" s="4" t="s">
        <v>62</v>
      </c>
      <c r="D29" s="5"/>
      <c r="J29" t="s">
        <v>45</v>
      </c>
    </row>
    <row r="30" spans="1:10" x14ac:dyDescent="0.35">
      <c r="A30" s="20">
        <v>46779</v>
      </c>
      <c r="B30" s="4"/>
      <c r="C30" s="4" t="s">
        <v>62</v>
      </c>
      <c r="J30" t="s">
        <v>35</v>
      </c>
    </row>
    <row r="31" spans="1:10" x14ac:dyDescent="0.35">
      <c r="A31" s="20">
        <v>46810</v>
      </c>
      <c r="B31" s="4"/>
      <c r="C31" s="4" t="s">
        <v>66</v>
      </c>
      <c r="J31" t="s">
        <v>36</v>
      </c>
    </row>
    <row r="32" spans="1:10" x14ac:dyDescent="0.35">
      <c r="A32" s="20">
        <v>46811</v>
      </c>
      <c r="B32" s="5">
        <v>46811</v>
      </c>
      <c r="C32" s="4" t="s">
        <v>66</v>
      </c>
      <c r="D32" s="5">
        <v>46811</v>
      </c>
    </row>
    <row r="33" spans="1:4" x14ac:dyDescent="0.35">
      <c r="A33" s="20">
        <v>46857</v>
      </c>
      <c r="C33" s="4" t="s">
        <v>63</v>
      </c>
    </row>
    <row r="34" spans="1:4" x14ac:dyDescent="0.35">
      <c r="A34" s="20">
        <v>46874</v>
      </c>
      <c r="C34" s="4" t="s">
        <v>64</v>
      </c>
    </row>
    <row r="35" spans="1:4" x14ac:dyDescent="0.35">
      <c r="A35" s="20">
        <v>46878</v>
      </c>
      <c r="C35" s="4" t="s">
        <v>58</v>
      </c>
      <c r="D35" s="5"/>
    </row>
    <row r="36" spans="1:4" x14ac:dyDescent="0.35">
      <c r="A36" s="20">
        <v>46882</v>
      </c>
      <c r="C36" s="4" t="s">
        <v>65</v>
      </c>
    </row>
    <row r="37" spans="1:4" x14ac:dyDescent="0.35">
      <c r="A37" s="20">
        <v>46974</v>
      </c>
      <c r="C37" s="4" t="s">
        <v>57</v>
      </c>
    </row>
    <row r="38" spans="1:4" x14ac:dyDescent="0.35">
      <c r="A38" s="20">
        <v>47043</v>
      </c>
      <c r="C38" s="4" t="s">
        <v>59</v>
      </c>
    </row>
    <row r="39" spans="1:4" x14ac:dyDescent="0.35">
      <c r="A39" s="20">
        <v>47112</v>
      </c>
      <c r="C39" s="4" t="s">
        <v>60</v>
      </c>
    </row>
  </sheetData>
  <sheetProtection algorithmName="SHA-512" hashValue="vZry3D6sbtL6wPVgxa5ibHONsAFCRieP3Zgg8f/Y2MWvmpBUse6O44uU2NrmGtBlItDIsPhQLDXjaoCcsZ8z4w==" saltValue="6tCPyhtCht1h9UHBN00rbw==" spinCount="100000" sheet="1" objects="1" scenarios="1"/>
  <sortState xmlns:xlrd2="http://schemas.microsoft.com/office/spreadsheetml/2017/richdata2" ref="L2:L7">
    <sortCondition ref="L2"/>
  </sortState>
  <pageMargins left="0.7" right="0.7" top="0.75" bottom="0.75" header="0.3" footer="0.3"/>
  <pageSetup paperSize="9" orientation="portrait" r:id="rId1"/>
  <headerFooter>
    <oddHeader>&amp;C&amp;"Calibri"&amp;10&amp;K000000 Official (Open)&amp;1#_x000D_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older_id xmlns="dd2bd4f6-1877-441d-a54f-a28b78dce929" xsi:nil="true"/>
    <AuditTrail xmlns="dd2bd4f6-1877-441d-a54f-a28b78dce929" xsi:nil="true"/>
    <r_object_id xmlns="dd2bd4f6-1877-441d-a54f-a28b78dce929" xsi:nil="true"/>
    <Chronicle_id xmlns="dd2bd4f6-1877-441d-a54f-a28b78dce929" xsi:nil="true"/>
    <Remarks xmlns="dd2bd4f6-1877-441d-a54f-a28b78dce929" xsi:nil="true"/>
    <TaxCatchAll xmlns="dd2bd4f6-1877-441d-a54f-a28b78dce929"/>
    <TaxKeywordTaxHTField xmlns="dd2bd4f6-1877-441d-a54f-a28b78dce929">
      <Terms xmlns="http://schemas.microsoft.com/office/infopath/2007/PartnerControls"/>
    </TaxKeywordTaxHTField>
    <acl_name xmlns="dd2bd4f6-1877-441d-a54f-a28b78dce929" xsi:nil="true"/>
    <SPDescription xmlns="dd2bd4f6-1877-441d-a54f-a28b78dce9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SP Document" ma:contentTypeID="0x010100EBFD6E7CEF28364FAB3C5DAFCAD7509500C00703F61E467B418BC51FE10F6D3313" ma:contentTypeVersion="24" ma:contentTypeDescription="" ma:contentTypeScope="" ma:versionID="8800e6954e76204df0fdf7a2f8919423">
  <xsd:schema xmlns:xsd="http://www.w3.org/2001/XMLSchema" xmlns:xs="http://www.w3.org/2001/XMLSchema" xmlns:p="http://schemas.microsoft.com/office/2006/metadata/properties" xmlns:ns2="dd2bd4f6-1877-441d-a54f-a28b78dce929" targetNamespace="http://schemas.microsoft.com/office/2006/metadata/properties" ma:root="true" ma:fieldsID="4e12cf4a22d6d219df01fb323f062ae5" ns2:_="">
    <xsd:import namespace="dd2bd4f6-1877-441d-a54f-a28b78dce929"/>
    <xsd:element name="properties">
      <xsd:complexType>
        <xsd:sequence>
          <xsd:element name="documentManagement">
            <xsd:complexType>
              <xsd:all>
                <xsd:element ref="ns2:r_object_id" minOccurs="0"/>
                <xsd:element ref="ns2:SPDescription" minOccurs="0"/>
                <xsd:element ref="ns2:TaxKeywordTaxHTField" minOccurs="0"/>
                <xsd:element ref="ns2:TaxCatchAll" minOccurs="0"/>
                <xsd:element ref="ns2:TaxCatchAllLabel" minOccurs="0"/>
                <xsd:element ref="ns2:acl_name" minOccurs="0"/>
                <xsd:element ref="ns2:folder_id" minOccurs="0"/>
                <xsd:element ref="ns2:Chronicle_id" minOccurs="0"/>
                <xsd:element ref="ns2:Remarks" minOccurs="0"/>
                <xsd:element ref="ns2:AuditTr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bd4f6-1877-441d-a54f-a28b78dce929" elementFormDefault="qualified">
    <xsd:import namespace="http://schemas.microsoft.com/office/2006/documentManagement/types"/>
    <xsd:import namespace="http://schemas.microsoft.com/office/infopath/2007/PartnerControls"/>
    <xsd:element name="r_object_id" ma:index="8" nillable="true" ma:displayName="r_object_id" ma:hidden="true" ma:internalName="r_object_id" ma:readOnly="false">
      <xsd:simpleType>
        <xsd:restriction base="dms:Text"/>
      </xsd:simpleType>
    </xsd:element>
    <xsd:element name="SPDescription" ma:index="9" nillable="true" ma:displayName="SPDescription" ma:internalName="SPDescription" ma:readOnly="false">
      <xsd:simpleType>
        <xsd:restriction base="dms:Note">
          <xsd:maxLength value="255"/>
        </xsd:restriction>
      </xsd:simple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79ac7460-130a-42dc-aecd-46e23b86afa0}" ma:internalName="TaxCatchAll" ma:showField="CatchAllData" ma:web="da3258e4-9622-4a65-8df3-e43f514ed56b">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79ac7460-130a-42dc-aecd-46e23b86afa0}" ma:internalName="TaxCatchAllLabel" ma:readOnly="true" ma:showField="CatchAllDataLabel" ma:web="da3258e4-9622-4a65-8df3-e43f514ed56b">
      <xsd:complexType>
        <xsd:complexContent>
          <xsd:extension base="dms:MultiChoiceLookup">
            <xsd:sequence>
              <xsd:element name="Value" type="dms:Lookup" maxOccurs="unbounded" minOccurs="0" nillable="true"/>
            </xsd:sequence>
          </xsd:extension>
        </xsd:complexContent>
      </xsd:complexType>
    </xsd:element>
    <xsd:element name="acl_name" ma:index="14" nillable="true" ma:displayName="acl_name" ma:hidden="true" ma:internalName="acl_name" ma:readOnly="false">
      <xsd:simpleType>
        <xsd:restriction base="dms:Text">
          <xsd:maxLength value="255"/>
        </xsd:restriction>
      </xsd:simpleType>
    </xsd:element>
    <xsd:element name="folder_id" ma:index="15" nillable="true" ma:displayName="folder_id" ma:hidden="true" ma:internalName="folder_id" ma:readOnly="false">
      <xsd:simpleType>
        <xsd:restriction base="dms:Text">
          <xsd:maxLength value="255"/>
        </xsd:restriction>
      </xsd:simpleType>
    </xsd:element>
    <xsd:element name="Chronicle_id" ma:index="16" nillable="true" ma:displayName="Chronicle_id" ma:hidden="true" ma:internalName="Chronicle_id" ma:readOnly="false">
      <xsd:simpleType>
        <xsd:restriction base="dms:Text">
          <xsd:maxLength value="255"/>
        </xsd:restriction>
      </xsd:simpleType>
    </xsd:element>
    <xsd:element name="Remarks" ma:index="17" nillable="true" ma:displayName="Remarks" ma:internalName="Remarks">
      <xsd:simpleType>
        <xsd:restriction base="dms:Text">
          <xsd:maxLength value="255"/>
        </xsd:restriction>
      </xsd:simpleType>
    </xsd:element>
    <xsd:element name="AuditTrail" ma:index="18" nillable="true" ma:displayName="Audit Trail" ma:internalName="AuditTrail" ma:readOnly="fals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SharedContentType xmlns="Microsoft.SharePoint.Taxonomy.ContentTypeSync" SourceId="3c2fb1c5-5267-48c4-a0c5-d2f04e97ee7b" ContentTypeId="0x010100EBFD6E7CEF28364FAB3C5DAFCAD75095" PreviousValue="true"/>
</file>

<file path=customXml/itemProps1.xml><?xml version="1.0" encoding="utf-8"?>
<ds:datastoreItem xmlns:ds="http://schemas.openxmlformats.org/officeDocument/2006/customXml" ds:itemID="{EFA27341-3E5A-4997-8B78-514A415DBC57}">
  <ds:schemaRefs>
    <ds:schemaRef ds:uri="http://schemas.microsoft.com/sharepoint/v3/contenttype/forms"/>
  </ds:schemaRefs>
</ds:datastoreItem>
</file>

<file path=customXml/itemProps2.xml><?xml version="1.0" encoding="utf-8"?>
<ds:datastoreItem xmlns:ds="http://schemas.openxmlformats.org/officeDocument/2006/customXml" ds:itemID="{3E88B8B5-EC7B-43F6-825F-77E61444041C}">
  <ds:schemaRefs>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purl.org/dc/dcmitype/"/>
    <ds:schemaRef ds:uri="http://www.w3.org/XML/1998/namespace"/>
    <ds:schemaRef ds:uri="http://purl.org/dc/elements/1.1/"/>
    <ds:schemaRef ds:uri="http://schemas.microsoft.com/office/infopath/2007/PartnerControls"/>
    <ds:schemaRef ds:uri="dd2bd4f6-1877-441d-a54f-a28b78dce929"/>
  </ds:schemaRefs>
</ds:datastoreItem>
</file>

<file path=customXml/itemProps3.xml><?xml version="1.0" encoding="utf-8"?>
<ds:datastoreItem xmlns:ds="http://schemas.openxmlformats.org/officeDocument/2006/customXml" ds:itemID="{C18A324E-9B76-4C71-B331-EB3D075A6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bd4f6-1877-441d-a54f-a28b78dce9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D3EE3A-F833-494D-BD2D-FE120962ED44}">
  <ds:schemaRefs>
    <ds:schemaRef ds:uri="http://schemas.microsoft.com/office/2006/metadata/customXsn"/>
  </ds:schemaRefs>
</ds:datastoreItem>
</file>

<file path=customXml/itemProps5.xml><?xml version="1.0" encoding="utf-8"?>
<ds:datastoreItem xmlns:ds="http://schemas.openxmlformats.org/officeDocument/2006/customXml" ds:itemID="{A2C3780A-6E9A-4B1D-8E32-A6376BD6437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Attendance Sheet</vt:lpstr>
      <vt:lpstr>Instructions</vt:lpstr>
      <vt:lpstr>At End Of Internship</vt:lpstr>
      <vt:lpstr>Sheet2</vt:lpstr>
      <vt:lpstr>'At End Of Internship'!Print_Area</vt:lpstr>
      <vt:lpstr>'Attendance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Hui Kun</dc:creator>
  <cp:lastModifiedBy>Hui Kun NEO (SP)</cp:lastModifiedBy>
  <cp:lastPrinted>2023-03-26T13:09:02Z</cp:lastPrinted>
  <dcterms:created xsi:type="dcterms:W3CDTF">2019-06-10T07:22:58Z</dcterms:created>
  <dcterms:modified xsi:type="dcterms:W3CDTF">2026-02-04T14:36:58Z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0x010100EBFD6E7CEF28364FAB3C5DAFCAD7509500C00703F61E467B418BC51FE10F6D3313</vt:lpwstr>
  </property>
  <property fmtid="{D5CDD505-2E9C-101B-9397-08002B2CF9AE}" pid="3" name="TaxKeyword">
    <vt:lpwstr/>
  </property>
  <property fmtid="{D5CDD505-2E9C-101B-9397-08002B2CF9AE}" pid="4" name="MSIP_Label_38270be8-66b4-42c8-9957-3a249cc1cdc8_Enabled">
    <vt:lpwstr>true</vt:lpwstr>
  </property>
  <property fmtid="{D5CDD505-2E9C-101B-9397-08002B2CF9AE}" pid="5" name="MSIP_Label_38270be8-66b4-42c8-9957-3a249cc1cdc8_SetDate">
    <vt:lpwstr>2024-03-26T09:39:19Z</vt:lpwstr>
  </property>
  <property fmtid="{D5CDD505-2E9C-101B-9397-08002B2CF9AE}" pid="6" name="MSIP_Label_38270be8-66b4-42c8-9957-3a249cc1cdc8_Method">
    <vt:lpwstr>Privileged</vt:lpwstr>
  </property>
  <property fmtid="{D5CDD505-2E9C-101B-9397-08002B2CF9AE}" pid="7" name="MSIP_Label_38270be8-66b4-42c8-9957-3a249cc1cdc8_Name">
    <vt:lpwstr>Official (Open)</vt:lpwstr>
  </property>
  <property fmtid="{D5CDD505-2E9C-101B-9397-08002B2CF9AE}" pid="8" name="MSIP_Label_38270be8-66b4-42c8-9957-3a249cc1cdc8_SiteId">
    <vt:lpwstr>7604ff02-abd8-45db-8cac-550054323fc9</vt:lpwstr>
  </property>
  <property fmtid="{D5CDD505-2E9C-101B-9397-08002B2CF9AE}" pid="9" name="MSIP_Label_38270be8-66b4-42c8-9957-3a249cc1cdc8_ActionId">
    <vt:lpwstr>87a6e8df-b0d4-46db-80cf-166ecf4cdfa5</vt:lpwstr>
  </property>
  <property fmtid="{D5CDD505-2E9C-101B-9397-08002B2CF9AE}" pid="10" name="MSIP_Label_38270be8-66b4-42c8-9957-3a249cc1cdc8_ContentBits">
    <vt:lpwstr>1</vt:lpwstr>
  </property>
</Properties>
</file>